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abaj\Desktop\Dopravní terminál\"/>
    </mc:Choice>
  </mc:AlternateContent>
  <bookViews>
    <workbookView xWindow="-105" yWindow="-105" windowWidth="23250" windowHeight="12570" tabRatio="998"/>
  </bookViews>
  <sheets>
    <sheet name="Rekapituace " sheetId="19" r:id="rId1"/>
    <sheet name="SO 05 - MNP" sheetId="21" r:id="rId2"/>
    <sheet name="SO 05 - VCP" sheetId="22" r:id="rId3"/>
  </sheets>
  <externalReferences>
    <externalReference r:id="rId4"/>
  </externalReferences>
  <definedNames>
    <definedName name="_xlnm.Print_Area" localSheetId="0">'Rekapituace '!$A$1:$AQ$65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87" i="22" l="1"/>
  <c r="BI87" i="22"/>
  <c r="BH87" i="22"/>
  <c r="BG87" i="22"/>
  <c r="BF87" i="22"/>
  <c r="T87" i="22"/>
  <c r="R87" i="22"/>
  <c r="P87" i="22"/>
  <c r="J87" i="22"/>
  <c r="BE87" i="22" s="1"/>
  <c r="BK82" i="22"/>
  <c r="BI82" i="22"/>
  <c r="BH82" i="22"/>
  <c r="BG82" i="22"/>
  <c r="BF82" i="22"/>
  <c r="T82" i="22"/>
  <c r="T81" i="22" s="1"/>
  <c r="T80" i="22" s="1"/>
  <c r="R82" i="22"/>
  <c r="R81" i="22" s="1"/>
  <c r="R80" i="22" s="1"/>
  <c r="P82" i="22"/>
  <c r="P81" i="22" s="1"/>
  <c r="P80" i="22" s="1"/>
  <c r="J82" i="22"/>
  <c r="F74" i="22"/>
  <c r="E72" i="22"/>
  <c r="F54" i="22"/>
  <c r="J52" i="22"/>
  <c r="F52" i="22"/>
  <c r="E50" i="22"/>
  <c r="J37" i="22"/>
  <c r="J36" i="22"/>
  <c r="J35" i="22"/>
  <c r="J24" i="22"/>
  <c r="E24" i="22"/>
  <c r="J55" i="22" s="1"/>
  <c r="J23" i="22"/>
  <c r="J21" i="22"/>
  <c r="E21" i="22"/>
  <c r="J54" i="22" s="1"/>
  <c r="J20" i="22"/>
  <c r="J18" i="22"/>
  <c r="E18" i="22"/>
  <c r="F55" i="22" s="1"/>
  <c r="J17" i="22"/>
  <c r="J12" i="22"/>
  <c r="E7" i="22"/>
  <c r="E70" i="22" s="1"/>
  <c r="E72" i="21"/>
  <c r="F74" i="21"/>
  <c r="BK87" i="21"/>
  <c r="BI87" i="21"/>
  <c r="BH87" i="21"/>
  <c r="BG87" i="21"/>
  <c r="BF87" i="21"/>
  <c r="T87" i="21"/>
  <c r="R87" i="21"/>
  <c r="P87" i="21"/>
  <c r="J87" i="21"/>
  <c r="BE87" i="21" s="1"/>
  <c r="BK82" i="21"/>
  <c r="BI82" i="21"/>
  <c r="BH82" i="21"/>
  <c r="BG82" i="21"/>
  <c r="BF82" i="21"/>
  <c r="T82" i="21"/>
  <c r="R82" i="21"/>
  <c r="P82" i="21"/>
  <c r="J82" i="21"/>
  <c r="BE82" i="21" s="1"/>
  <c r="F54" i="21"/>
  <c r="F52" i="21"/>
  <c r="E50" i="21"/>
  <c r="J37" i="21"/>
  <c r="J36" i="21"/>
  <c r="J35" i="21"/>
  <c r="J24" i="21"/>
  <c r="E24" i="21"/>
  <c r="J23" i="21"/>
  <c r="J21" i="21"/>
  <c r="E21" i="21"/>
  <c r="J20" i="21"/>
  <c r="J18" i="21"/>
  <c r="E18" i="21"/>
  <c r="J17" i="21"/>
  <c r="J12" i="21"/>
  <c r="E7" i="21"/>
  <c r="E70" i="21" s="1"/>
  <c r="F34" i="22" l="1"/>
  <c r="J81" i="22"/>
  <c r="F36" i="22"/>
  <c r="J34" i="22"/>
  <c r="BK81" i="22"/>
  <c r="BK80" i="22" s="1"/>
  <c r="E48" i="22"/>
  <c r="F35" i="22"/>
  <c r="F37" i="22"/>
  <c r="J80" i="22"/>
  <c r="AG56" i="19" s="1"/>
  <c r="AN56" i="19" s="1"/>
  <c r="J60" i="22"/>
  <c r="BE82" i="22"/>
  <c r="T81" i="21"/>
  <c r="J81" i="21"/>
  <c r="J80" i="21" s="1"/>
  <c r="AG55" i="19" s="1"/>
  <c r="F34" i="21"/>
  <c r="F35" i="21"/>
  <c r="F36" i="21"/>
  <c r="P81" i="21"/>
  <c r="J34" i="21"/>
  <c r="F37" i="21"/>
  <c r="E48" i="21"/>
  <c r="R81" i="21"/>
  <c r="BK81" i="21"/>
  <c r="J33" i="21"/>
  <c r="F33" i="21"/>
  <c r="J54" i="21"/>
  <c r="F55" i="21"/>
  <c r="J52" i="21"/>
  <c r="J55" i="21"/>
  <c r="J60" i="21" l="1"/>
  <c r="J33" i="22"/>
  <c r="F33" i="22"/>
  <c r="J59" i="22"/>
  <c r="J30" i="22"/>
  <c r="P80" i="21"/>
  <c r="T80" i="21"/>
  <c r="BK80" i="21"/>
  <c r="J30" i="21" s="1"/>
  <c r="J39" i="21" s="1"/>
  <c r="R80" i="21"/>
  <c r="J39" i="22" l="1"/>
  <c r="J59" i="21"/>
  <c r="AN63" i="19" l="1"/>
  <c r="AN62" i="19"/>
  <c r="AN61" i="19"/>
  <c r="AN60" i="19"/>
  <c r="AN59" i="19"/>
  <c r="AN58" i="19"/>
  <c r="AN57" i="19"/>
  <c r="AN55" i="19"/>
  <c r="AN54" i="19"/>
  <c r="AN53" i="19"/>
  <c r="AN52" i="19"/>
  <c r="AN51" i="19"/>
  <c r="AN50" i="19"/>
  <c r="AN49" i="19"/>
  <c r="L42" i="19"/>
  <c r="L41" i="19"/>
  <c r="L39" i="19"/>
  <c r="L37" i="19"/>
  <c r="L36" i="19"/>
  <c r="AN48" i="19" l="1"/>
  <c r="W25" i="19"/>
  <c r="W21" i="19"/>
  <c r="AK22" i="19"/>
  <c r="W22" i="19"/>
  <c r="W24" i="19" l="1"/>
  <c r="AK21" i="19"/>
  <c r="W23" i="19"/>
  <c r="AG46" i="19" l="1"/>
  <c r="AN47" i="19"/>
  <c r="AK18" i="19" l="1"/>
  <c r="AK27" i="19" s="1"/>
  <c r="AN46" i="19"/>
</calcChain>
</file>

<file path=xl/sharedStrings.xml><?xml version="1.0" encoding="utf-8"?>
<sst xmlns="http://schemas.openxmlformats.org/spreadsheetml/2006/main" count="481" uniqueCount="146">
  <si>
    <t>Export Komplet</t>
  </si>
  <si>
    <t>Kód:</t>
  </si>
  <si>
    <t>01</t>
  </si>
  <si>
    <t>Stavba:</t>
  </si>
  <si>
    <t>Dopravní terminál v Jablunkově</t>
  </si>
  <si>
    <t>KSO:</t>
  </si>
  <si>
    <t>801 61 15</t>
  </si>
  <si>
    <t>CC-CZ:</t>
  </si>
  <si>
    <t/>
  </si>
  <si>
    <t>Místo:</t>
  </si>
  <si>
    <t>Obec Jablunkov</t>
  </si>
  <si>
    <t>Datum:</t>
  </si>
  <si>
    <t>Zadavatel:</t>
  </si>
  <si>
    <t>IČ:</t>
  </si>
  <si>
    <t>00296759</t>
  </si>
  <si>
    <t>DIČ:</t>
  </si>
  <si>
    <t>Uchazeč: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</si>
  <si>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</si>
  <si>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</si>
  <si>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</si>
  <si>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</si>
  <si>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</si>
  <si>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</si>
  <si>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</si>
  <si>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</si>
  <si>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</si>
  <si>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</si>
  <si>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</si>
  <si>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</si>
  <si>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</si>
  <si>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</si>
  <si>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</si>
  <si>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Cena bez DPH [CZK]</t>
  </si>
  <si>
    <t>Cena s DPH [CZK]</t>
  </si>
  <si>
    <t>Typ</t>
  </si>
  <si>
    <t>Náklady stavby celkem</t>
  </si>
  <si>
    <t>D</t>
  </si>
  <si>
    <t>/</t>
  </si>
  <si>
    <t>SO01</t>
  </si>
  <si>
    <t>STA</t>
  </si>
  <si>
    <t>1</t>
  </si>
  <si>
    <t>SO03</t>
  </si>
  <si>
    <t>Infocentrum, čekárna</t>
  </si>
  <si>
    <t>SO03.01</t>
  </si>
  <si>
    <t>Infocentrum, čekárna - stavební část</t>
  </si>
  <si>
    <t>Soupis</t>
  </si>
  <si>
    <t>SO03.02</t>
  </si>
  <si>
    <t>Zdravotně technické instalace</t>
  </si>
  <si>
    <t>SO03.03</t>
  </si>
  <si>
    <t>Vytápění</t>
  </si>
  <si>
    <t>SO03.04</t>
  </si>
  <si>
    <t>Vzduchotechnika</t>
  </si>
  <si>
    <t>SO03.05</t>
  </si>
  <si>
    <t>Elektroinstalace SO03, SO04</t>
  </si>
  <si>
    <t>SO04</t>
  </si>
  <si>
    <t>Zastřešení</t>
  </si>
  <si>
    <t>SO05</t>
  </si>
  <si>
    <t>SO06</t>
  </si>
  <si>
    <t>Nástupní a pochozí plochy</t>
  </si>
  <si>
    <t>SO07</t>
  </si>
  <si>
    <t>Kanalizační přípojky</t>
  </si>
  <si>
    <t>SO08</t>
  </si>
  <si>
    <t>Vodovodní přípojky</t>
  </si>
  <si>
    <t>SO10</t>
  </si>
  <si>
    <t>Veřejné osvětlení, osvětlení přechodu</t>
  </si>
  <si>
    <t>SO11</t>
  </si>
  <si>
    <t>Sadové úpravy</t>
  </si>
  <si>
    <t>SO12</t>
  </si>
  <si>
    <t>Mobiliář</t>
  </si>
  <si>
    <t>VRN</t>
  </si>
  <si>
    <t>VRN a ON</t>
  </si>
  <si>
    <t>Objekt:</t>
  </si>
  <si>
    <t>Kód dílu - Popis</t>
  </si>
  <si>
    <t>Cena celkem [CZK]</t>
  </si>
  <si>
    <t>PČ</t>
  </si>
  <si>
    <t>MJ</t>
  </si>
  <si>
    <t>Množství</t>
  </si>
  <si>
    <t>J.cena [CZK]</t>
  </si>
  <si>
    <t>Cenová soustava</t>
  </si>
  <si>
    <t>Náklady soupisu celkem</t>
  </si>
  <si>
    <t>K</t>
  </si>
  <si>
    <t>m2</t>
  </si>
  <si>
    <t>VV</t>
  </si>
  <si>
    <t>Součet</t>
  </si>
  <si>
    <t>30</t>
  </si>
  <si>
    <t>25322257</t>
  </si>
  <si>
    <t>CZ25322257</t>
  </si>
  <si>
    <t>Město Jablunkov, Dukelská 144, 739 91, Jablunkov</t>
  </si>
  <si>
    <t>CZ00296759</t>
  </si>
  <si>
    <t>IMOS Brno, a.s. , Olomoucká 174, 627 00 Brno</t>
  </si>
  <si>
    <t>Zhotovitel</t>
  </si>
  <si>
    <t>Příprava území - více práce</t>
  </si>
  <si>
    <t>Objednatel</t>
  </si>
  <si>
    <t>ZL3</t>
  </si>
  <si>
    <t>REKAPITULACE STAVBY- Změnový list č.3</t>
  </si>
  <si>
    <t>Cena s DPH Změnový list č.3</t>
  </si>
  <si>
    <t>REKAPITULACE OBJEKTŮ STAVBY A SOUPISŮ PRACÍ- Změnový list č.3</t>
  </si>
  <si>
    <t>{e4630490-ca4e-45df-9bcd-905984582c9f}</t>
  </si>
  <si>
    <t>2</t>
  </si>
  <si>
    <t>KRYCÍ LIST SOUPISU PRACÍ</t>
  </si>
  <si>
    <t>v ---  níže se nacházejí doplnkové a pomocné údaje k sestavám  --- v</t>
  </si>
  <si>
    <t>False</t>
  </si>
  <si>
    <t>SO05 - Komunikace a parkoviště</t>
  </si>
  <si>
    <t>822 54 75</t>
  </si>
  <si>
    <t>Město Jablunkov</t>
  </si>
  <si>
    <t>Projektant:</t>
  </si>
  <si>
    <t>Zpracovatel:</t>
  </si>
  <si>
    <t>Poznámka:</t>
  </si>
  <si>
    <t>REKAPITULACE ČLENĚNÍ SOUPISU PRACÍ</t>
  </si>
  <si>
    <t>-1</t>
  </si>
  <si>
    <t>5 - Komunikace</t>
  </si>
  <si>
    <t>J. Nh [h]</t>
  </si>
  <si>
    <t>Nh celkem [h]</t>
  </si>
  <si>
    <t>J. hmotnost [t]</t>
  </si>
  <si>
    <t>Hmotnost celkem [t]</t>
  </si>
  <si>
    <t>J. suť [t]</t>
  </si>
  <si>
    <t>Suť Celkem [t]</t>
  </si>
  <si>
    <t>0</t>
  </si>
  <si>
    <t>ROZPOCET</t>
  </si>
  <si>
    <t>RTS 17/I</t>
  </si>
  <si>
    <t>4</t>
  </si>
  <si>
    <t xml:space="preserve">"CR4/D/51;CR4/D52;CR4/D/58-59;CR4/D/60-61 : </t>
  </si>
  <si>
    <t>True</t>
  </si>
  <si>
    <t>5</t>
  </si>
  <si>
    <t>Komunikace</t>
  </si>
  <si>
    <t>29</t>
  </si>
  <si>
    <t>577132211R00</t>
  </si>
  <si>
    <t>Beton asfaltový s rozprostřením a zhutněním v pruhu šířky přes 3 m, ACO 8 nebo ACO 11, tloušťky 40 mm, plochy přes 1000 m2</t>
  </si>
  <si>
    <t>58</t>
  </si>
  <si>
    <t>"plochy vozovky kruhového objezdu : "1500</t>
  </si>
  <si>
    <t>"přechody : "48</t>
  </si>
  <si>
    <t>577142212R00</t>
  </si>
  <si>
    <t>Beton asfaltový s rozprostřením a zhutněním v pruhu šířky přes 3 m, ACO 8 nebo ACO 11 nebo ACO 16, tloušťky 50 mm, plochy přes 1000 m2</t>
  </si>
  <si>
    <t>60</t>
  </si>
  <si>
    <t>"plochy doplnění obrusné vrstvy :"540</t>
  </si>
  <si>
    <t>SOUPIS PRACÍ - Změnový list č. 3</t>
  </si>
  <si>
    <t>Komunikace a parkoviště - méněpráce</t>
  </si>
  <si>
    <t>Komunikace a parkoviště - vícepráce</t>
  </si>
  <si>
    <t>577112123R00</t>
  </si>
  <si>
    <t>N1</t>
  </si>
  <si>
    <t>N2</t>
  </si>
  <si>
    <t xml:space="preserve">Beton asfalt. ACO 11 S modifik. š.nad 3 m, tl.4 cm   </t>
  </si>
  <si>
    <t>RTS 21/1</t>
  </si>
  <si>
    <t>Koberec asfalt.mastix SMA 11 S (AKMS) nad 3 m,5 cm - modifikovaný asfalt</t>
  </si>
  <si>
    <t>576111224R0123</t>
  </si>
  <si>
    <t>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</si>
</sst>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7"/>
      <color rgb="FF969696"/>
      <name val="Arial CE"/>
    </font>
    <font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sz val="8"/>
      <color rgb="FF96000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5">
    <xf numFmtId="0" fontId="0" fillId="0" borderId="0"/>
    <xf numFmtId="0" fontId="33" fillId="0" borderId="0" applyNumberFormat="0" applyFill="0" applyBorder="0" applyAlignment="0" applyProtection="0"/>
    <xf numFmtId="0" fontId="34" fillId="0" borderId="1"/>
    <xf numFmtId="0" fontId="33" fillId="0" borderId="1" applyNumberFormat="0" applyFill="0" applyBorder="0" applyAlignment="0" applyProtection="0"/>
    <xf numFmtId="0" fontId="1" fillId="0" borderId="1"/>
  </cellStyleXfs>
  <cellXfs count="26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 applyProtection="1">
      <alignment horizontal="right" vertical="center"/>
      <protection locked="0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26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4" fillId="0" borderId="1" xfId="2" applyBorder="1" applyProtection="1"/>
    <xf numFmtId="0" fontId="32" fillId="0" borderId="1" xfId="2" applyFont="1" applyBorder="1" applyAlignment="1" applyProtection="1">
      <alignment horizontal="left" vertical="center"/>
    </xf>
    <xf numFmtId="49" fontId="32" fillId="0" borderId="1" xfId="2" applyNumberFormat="1" applyFont="1" applyFill="1" applyBorder="1" applyAlignment="1" applyProtection="1">
      <alignment horizontal="left" vertical="center"/>
      <protection locked="0"/>
    </xf>
    <xf numFmtId="14" fontId="0" fillId="5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0" fontId="26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165" fontId="0" fillId="0" borderId="0" xfId="0" applyNumberFormat="1" applyAlignment="1">
      <alignment horizontal="left" vertical="center"/>
    </xf>
    <xf numFmtId="0" fontId="0" fillId="2" borderId="0" xfId="0" applyFill="1" applyAlignment="1" applyProtection="1">
      <alignment horizontal="left" vertical="center"/>
      <protection locked="0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13" xfId="0" applyBorder="1" applyAlignment="1" applyProtection="1">
      <alignment vertical="center"/>
      <protection locked="0"/>
    </xf>
    <xf numFmtId="0" fontId="0" fillId="4" borderId="0" xfId="0" applyFill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8" xfId="0" applyFill="1" applyBorder="1" applyAlignment="1" applyProtection="1">
      <alignment vertical="center"/>
      <protection locked="0"/>
    </xf>
    <xf numFmtId="0" fontId="0" fillId="4" borderId="9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>
      <alignment horizontal="left" vertical="center" wrapText="1"/>
    </xf>
    <xf numFmtId="0" fontId="20" fillId="4" borderId="0" xfId="0" applyFont="1" applyFill="1" applyAlignment="1">
      <alignment horizontal="left" vertical="center"/>
    </xf>
    <xf numFmtId="0" fontId="0" fillId="4" borderId="0" xfId="0" applyFill="1" applyAlignment="1" applyProtection="1">
      <alignment vertical="center"/>
      <protection locked="0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4" fontId="22" fillId="0" borderId="0" xfId="0" applyNumberFormat="1" applyFont="1"/>
    <xf numFmtId="0" fontId="0" fillId="0" borderId="12" xfId="0" applyBorder="1" applyAlignment="1">
      <alignment vertical="center"/>
    </xf>
    <xf numFmtId="166" fontId="35" fillId="0" borderId="13" xfId="0" applyNumberFormat="1" applyFont="1" applyBorder="1"/>
    <xf numFmtId="166" fontId="35" fillId="0" borderId="14" xfId="0" applyNumberFormat="1" applyFont="1" applyBorder="1"/>
    <xf numFmtId="0" fontId="8" fillId="0" borderId="4" xfId="0" applyFont="1" applyBorder="1"/>
    <xf numFmtId="0" fontId="8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7" fillId="0" borderId="0" xfId="0" applyNumberFormat="1" applyFont="1"/>
    <xf numFmtId="0" fontId="8" fillId="0" borderId="15" xfId="0" applyFont="1" applyBorder="1"/>
    <xf numFmtId="0" fontId="8" fillId="0" borderId="1" xfId="0" applyFont="1" applyBorder="1"/>
    <xf numFmtId="166" fontId="8" fillId="0" borderId="1" xfId="0" applyNumberFormat="1" applyFont="1" applyBorder="1"/>
    <xf numFmtId="166" fontId="8" fillId="0" borderId="16" xfId="0" applyNumberFormat="1" applyFont="1" applyBorder="1"/>
    <xf numFmtId="0" fontId="0" fillId="0" borderId="23" xfId="0" applyBorder="1" applyAlignment="1">
      <alignment horizontal="center" vertical="center"/>
    </xf>
    <xf numFmtId="49" fontId="0" fillId="0" borderId="23" xfId="0" applyNumberForma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 wrapText="1"/>
    </xf>
    <xf numFmtId="167" fontId="0" fillId="0" borderId="23" xfId="0" applyNumberFormat="1" applyBorder="1" applyAlignment="1">
      <alignment vertical="center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" fillId="2" borderId="15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166" fontId="2" fillId="0" borderId="16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0" fillId="0" borderId="0" xfId="0"/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32" fillId="0" borderId="1" xfId="2" applyNumberFormat="1" applyFont="1" applyFill="1" applyBorder="1" applyAlignment="1" applyProtection="1">
      <alignment horizontal="left" vertical="center"/>
      <protection locked="0"/>
    </xf>
    <xf numFmtId="49" fontId="32" fillId="0" borderId="1" xfId="2" applyNumberFormat="1" applyFont="1" applyFill="1" applyBorder="1" applyAlignment="1" applyProtection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165" fontId="0" fillId="0" borderId="0" xfId="0" applyNumberFormat="1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2" borderId="0" xfId="0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5">
    <cellStyle name="Hypertextový odkaz" xfId="1" builtinId="8"/>
    <cellStyle name="Hypertextový odkaz 2" xfId="3"/>
    <cellStyle name="Normální" xfId="0" builtinId="0" customBuiltin="1"/>
    <cellStyle name="Normální 2" xfId="2"/>
    <cellStyle name="Normální 3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by\32031%20Jablunkov\Rozpo&#269;et\DT%20Jablunkov%20-%20rozpo&#269;et%20(investo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01 - Příprava území"/>
      <sheetName val="SO03.01 - Infocentrum, če..."/>
      <sheetName val="SO03.02 - Zdravotně techn..."/>
      <sheetName val="SO03.03 - Vytápění"/>
      <sheetName val="SO03.04 - Vzduchotechnika"/>
      <sheetName val="SO03.05 - Elektroinstalac..."/>
      <sheetName val="SO04 - Zastřešení"/>
      <sheetName val="SO05 - Komunikace a parko..."/>
      <sheetName val="SO06 - Nástupní a pochozí..."/>
      <sheetName val="SO07 - Kanalizační přípojky"/>
      <sheetName val="SO08 - Vodovodní přípojky"/>
      <sheetName val="SO10 - Veřejné osvětlení,..."/>
      <sheetName val="SO11 - Sadové úpravy"/>
      <sheetName val="SO12 - Mobiliář"/>
      <sheetName val="VRN - VRN a ON"/>
      <sheetName val="Pokyny pro vyplnění"/>
    </sheetNames>
    <sheetDataSet>
      <sheetData sheetId="0">
        <row r="6">
          <cell r="K6" t="str">
            <v>Dopravní terminál v Jablunkově</v>
          </cell>
        </row>
        <row r="8">
          <cell r="AN8" t="str">
            <v>26. 4. 2019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65"/>
  <sheetViews>
    <sheetView tabSelected="1" zoomScale="70" zoomScaleNormal="70" zoomScaleSheetLayoutView="115" workbookViewId="0">
      <selection activeCell="AR2" sqref="AR2:BE2"/>
    </sheetView>
  </sheetViews>
  <sheetFormatPr defaultColWidth="9.33203125" defaultRowHeight="11.25" x14ac:dyDescent="0.2"/>
  <cols>
    <col min="1" max="1" width="8.33203125" style="114" customWidth="1"/>
    <col min="2" max="2" width="1.6640625" style="114" customWidth="1"/>
    <col min="3" max="3" width="4.1640625" style="114" customWidth="1"/>
    <col min="4" max="33" width="2.6640625" style="114" customWidth="1"/>
    <col min="34" max="34" width="3.33203125" style="114" customWidth="1"/>
    <col min="35" max="35" width="25.5" style="114" customWidth="1"/>
    <col min="36" max="37" width="2.5" style="114" customWidth="1"/>
    <col min="38" max="38" width="8.33203125" style="114" customWidth="1"/>
    <col min="39" max="39" width="3.33203125" style="114" customWidth="1"/>
    <col min="40" max="40" width="13.33203125" style="114" customWidth="1"/>
    <col min="41" max="41" width="7.5" style="114" customWidth="1"/>
    <col min="42" max="42" width="4.1640625" style="114" customWidth="1"/>
    <col min="43" max="43" width="11.83203125" style="114" customWidth="1"/>
    <col min="44" max="44" width="13.6640625" style="114" customWidth="1"/>
    <col min="45" max="47" width="25.83203125" style="114" hidden="1" customWidth="1"/>
    <col min="48" max="49" width="21.6640625" style="114" hidden="1" customWidth="1"/>
    <col min="50" max="51" width="25" style="114" hidden="1" customWidth="1"/>
    <col min="52" max="52" width="21.6640625" style="114" hidden="1" customWidth="1"/>
    <col min="53" max="53" width="19.1640625" style="114" hidden="1" customWidth="1"/>
    <col min="54" max="54" width="25" style="114" hidden="1" customWidth="1"/>
    <col min="55" max="55" width="21.6640625" style="114" hidden="1" customWidth="1"/>
    <col min="56" max="56" width="19.1640625" style="114" hidden="1" customWidth="1"/>
    <col min="57" max="57" width="66.5" style="114" customWidth="1"/>
    <col min="58" max="16384" width="9.33203125" style="114"/>
  </cols>
  <sheetData>
    <row r="1" spans="1:74" x14ac:dyDescent="0.2">
      <c r="A1" s="10" t="s">
        <v>0</v>
      </c>
      <c r="AZ1" s="10"/>
      <c r="BA1" s="10"/>
      <c r="BB1" s="10"/>
      <c r="BT1" s="10"/>
      <c r="BU1" s="10"/>
      <c r="BV1" s="10"/>
    </row>
    <row r="2" spans="1:74" ht="36.950000000000003" customHeight="1" x14ac:dyDescent="0.2"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23"/>
      <c r="BT2" s="123"/>
    </row>
    <row r="3" spans="1:74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23"/>
      <c r="BT3" s="123"/>
    </row>
    <row r="4" spans="1:74" ht="24.95" customHeight="1" x14ac:dyDescent="0.2">
      <c r="B4" s="14"/>
      <c r="C4" s="118"/>
      <c r="D4" s="15" t="s">
        <v>94</v>
      </c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5" t="s">
        <v>93</v>
      </c>
      <c r="AO4" s="118"/>
      <c r="AP4" s="118"/>
      <c r="AQ4" s="118"/>
      <c r="AR4" s="13"/>
      <c r="AS4" s="16"/>
      <c r="BS4" s="123"/>
    </row>
    <row r="5" spans="1:74" ht="12" customHeight="1" x14ac:dyDescent="0.2">
      <c r="B5" s="14"/>
      <c r="C5" s="118"/>
      <c r="D5" s="17" t="s">
        <v>1</v>
      </c>
      <c r="E5" s="118"/>
      <c r="F5" s="118"/>
      <c r="G5" s="118"/>
      <c r="H5" s="118"/>
      <c r="I5" s="118"/>
      <c r="J5" s="118"/>
      <c r="K5" s="221" t="s">
        <v>2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118"/>
      <c r="AQ5" s="118"/>
      <c r="AR5" s="13"/>
      <c r="BS5" s="123"/>
    </row>
    <row r="6" spans="1:74" ht="36.950000000000003" customHeight="1" x14ac:dyDescent="0.2">
      <c r="B6" s="14"/>
      <c r="C6" s="118"/>
      <c r="D6" s="18" t="s">
        <v>3</v>
      </c>
      <c r="E6" s="118"/>
      <c r="F6" s="118"/>
      <c r="G6" s="118"/>
      <c r="H6" s="118"/>
      <c r="I6" s="118"/>
      <c r="J6" s="118"/>
      <c r="K6" s="223" t="s">
        <v>4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118"/>
      <c r="AQ6" s="118"/>
      <c r="AR6" s="13"/>
      <c r="BS6" s="123"/>
    </row>
    <row r="7" spans="1:74" ht="12" customHeight="1" x14ac:dyDescent="0.2">
      <c r="B7" s="14"/>
      <c r="C7" s="118"/>
      <c r="D7" s="121" t="s">
        <v>5</v>
      </c>
      <c r="E7" s="118"/>
      <c r="F7" s="118"/>
      <c r="G7" s="118"/>
      <c r="H7" s="118"/>
      <c r="I7" s="118"/>
      <c r="J7" s="118"/>
      <c r="K7" s="117" t="s">
        <v>6</v>
      </c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21" t="s">
        <v>7</v>
      </c>
      <c r="AL7" s="118"/>
      <c r="AM7" s="118"/>
      <c r="AN7" s="117" t="s">
        <v>8</v>
      </c>
      <c r="AO7" s="118"/>
      <c r="AP7" s="118"/>
      <c r="AQ7" s="118"/>
      <c r="AR7" s="13"/>
      <c r="BS7" s="123"/>
    </row>
    <row r="8" spans="1:74" ht="12" customHeight="1" x14ac:dyDescent="0.2">
      <c r="B8" s="14"/>
      <c r="C8" s="118"/>
      <c r="D8" s="121" t="s">
        <v>9</v>
      </c>
      <c r="E8" s="118"/>
      <c r="F8" s="118"/>
      <c r="G8" s="118"/>
      <c r="H8" s="118"/>
      <c r="I8" s="118"/>
      <c r="J8" s="118"/>
      <c r="K8" s="117" t="s">
        <v>10</v>
      </c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21" t="s">
        <v>11</v>
      </c>
      <c r="AL8" s="118"/>
      <c r="AM8" s="118"/>
      <c r="AN8" s="127">
        <v>44182</v>
      </c>
      <c r="AO8" s="118"/>
      <c r="AP8" s="118"/>
      <c r="AQ8" s="118"/>
      <c r="AR8" s="13"/>
      <c r="BS8" s="123"/>
    </row>
    <row r="9" spans="1:74" ht="14.45" customHeight="1" x14ac:dyDescent="0.2">
      <c r="B9" s="14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3"/>
      <c r="BS9" s="123"/>
    </row>
    <row r="10" spans="1:74" ht="12" customHeight="1" x14ac:dyDescent="0.2">
      <c r="B10" s="14"/>
      <c r="C10" s="118"/>
      <c r="D10" s="121" t="s">
        <v>92</v>
      </c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21" t="s">
        <v>13</v>
      </c>
      <c r="AL10" s="118"/>
      <c r="AM10" s="118"/>
      <c r="AN10" s="126" t="s">
        <v>14</v>
      </c>
      <c r="AO10" s="118"/>
      <c r="AP10" s="118"/>
      <c r="AQ10" s="118"/>
      <c r="AR10" s="13"/>
      <c r="BS10" s="123"/>
    </row>
    <row r="11" spans="1:74" ht="18.399999999999999" customHeight="1" x14ac:dyDescent="0.2">
      <c r="B11" s="14"/>
      <c r="C11" s="118"/>
      <c r="D11" s="118"/>
      <c r="E11" s="125" t="s">
        <v>87</v>
      </c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21" t="s">
        <v>15</v>
      </c>
      <c r="AL11" s="118"/>
      <c r="AM11" s="118"/>
      <c r="AN11" s="125" t="s">
        <v>88</v>
      </c>
      <c r="AO11" s="118"/>
      <c r="AP11" s="118"/>
      <c r="AQ11" s="118"/>
      <c r="AR11" s="13"/>
      <c r="BS11" s="123"/>
    </row>
    <row r="12" spans="1:74" ht="6.95" customHeight="1" x14ac:dyDescent="0.3">
      <c r="B12" s="14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24"/>
      <c r="AO12" s="118"/>
      <c r="AP12" s="118"/>
      <c r="AQ12" s="118"/>
      <c r="AR12" s="13"/>
      <c r="BS12" s="123"/>
    </row>
    <row r="13" spans="1:74" ht="12" customHeight="1" x14ac:dyDescent="0.2">
      <c r="B13" s="14"/>
      <c r="C13" s="118"/>
      <c r="D13" s="121" t="s">
        <v>90</v>
      </c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21" t="s">
        <v>13</v>
      </c>
      <c r="AL13" s="118"/>
      <c r="AM13" s="118"/>
      <c r="AN13" s="126" t="s">
        <v>85</v>
      </c>
      <c r="AO13" s="118"/>
      <c r="AP13" s="118"/>
      <c r="AQ13" s="118"/>
      <c r="AR13" s="13"/>
      <c r="BS13" s="123"/>
    </row>
    <row r="14" spans="1:74" ht="15" x14ac:dyDescent="0.2">
      <c r="B14" s="14"/>
      <c r="C14" s="118"/>
      <c r="D14" s="118"/>
      <c r="E14" s="224" t="s">
        <v>89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121" t="s">
        <v>15</v>
      </c>
      <c r="AL14" s="118"/>
      <c r="AM14" s="118"/>
      <c r="AN14" s="126" t="s">
        <v>86</v>
      </c>
      <c r="AO14" s="118"/>
      <c r="AP14" s="118"/>
      <c r="AQ14" s="118"/>
      <c r="AR14" s="13"/>
      <c r="BS14" s="123"/>
    </row>
    <row r="15" spans="1:74" ht="6.95" customHeight="1" x14ac:dyDescent="0.2">
      <c r="B15" s="14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3"/>
      <c r="BS15" s="123"/>
    </row>
    <row r="16" spans="1:74" ht="6.95" customHeight="1" x14ac:dyDescent="0.2">
      <c r="B16" s="14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3"/>
    </row>
    <row r="17" spans="2:57" ht="6.95" customHeight="1" x14ac:dyDescent="0.2">
      <c r="B17" s="14"/>
      <c r="C17" s="118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18"/>
      <c r="AQ17" s="118"/>
      <c r="AR17" s="13"/>
    </row>
    <row r="18" spans="2:57" s="122" customFormat="1" ht="25.9" customHeight="1" x14ac:dyDescent="0.2">
      <c r="B18" s="20"/>
      <c r="C18" s="115"/>
      <c r="D18" s="21" t="s">
        <v>17</v>
      </c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226">
        <f>ROUND(AG46,2)</f>
        <v>0</v>
      </c>
      <c r="AL18" s="227"/>
      <c r="AM18" s="227"/>
      <c r="AN18" s="227"/>
      <c r="AO18" s="227"/>
      <c r="AP18" s="115"/>
      <c r="AQ18" s="115"/>
      <c r="AR18" s="22"/>
      <c r="BE18" s="114"/>
    </row>
    <row r="19" spans="2:57" s="122" customFormat="1" ht="6.95" customHeight="1" x14ac:dyDescent="0.2">
      <c r="B19" s="20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22"/>
      <c r="BE19" s="114"/>
    </row>
    <row r="20" spans="2:57" s="122" customFormat="1" x14ac:dyDescent="0.2">
      <c r="B20" s="20"/>
      <c r="C20" s="115"/>
      <c r="D20" s="115"/>
      <c r="E20" s="115"/>
      <c r="F20" s="115"/>
      <c r="G20" s="115"/>
      <c r="H20" s="115"/>
      <c r="I20" s="115"/>
      <c r="J20" s="115"/>
      <c r="K20" s="115"/>
      <c r="L20" s="219" t="s">
        <v>18</v>
      </c>
      <c r="M20" s="219"/>
      <c r="N20" s="219"/>
      <c r="O20" s="219"/>
      <c r="P20" s="219"/>
      <c r="Q20" s="115"/>
      <c r="R20" s="115"/>
      <c r="S20" s="115"/>
      <c r="T20" s="115"/>
      <c r="U20" s="115"/>
      <c r="V20" s="115"/>
      <c r="W20" s="219" t="s">
        <v>19</v>
      </c>
      <c r="X20" s="219"/>
      <c r="Y20" s="219"/>
      <c r="Z20" s="219"/>
      <c r="AA20" s="219"/>
      <c r="AB20" s="219"/>
      <c r="AC20" s="219"/>
      <c r="AD20" s="219"/>
      <c r="AE20" s="219"/>
      <c r="AF20" s="115"/>
      <c r="AG20" s="115"/>
      <c r="AH20" s="115"/>
      <c r="AI20" s="115"/>
      <c r="AJ20" s="115"/>
      <c r="AK20" s="219" t="s">
        <v>20</v>
      </c>
      <c r="AL20" s="219"/>
      <c r="AM20" s="219"/>
      <c r="AN20" s="219"/>
      <c r="AO20" s="219"/>
      <c r="AP20" s="115"/>
      <c r="AQ20" s="115"/>
      <c r="AR20" s="22"/>
      <c r="BE20" s="114"/>
    </row>
    <row r="21" spans="2:57" s="1" customFormat="1" ht="14.45" customHeight="1" x14ac:dyDescent="0.2">
      <c r="B21" s="23"/>
      <c r="C21" s="119"/>
      <c r="D21" s="121" t="s">
        <v>21</v>
      </c>
      <c r="E21" s="119"/>
      <c r="F21" s="121" t="s">
        <v>22</v>
      </c>
      <c r="G21" s="119"/>
      <c r="H21" s="119"/>
      <c r="I21" s="119"/>
      <c r="J21" s="119"/>
      <c r="K21" s="119"/>
      <c r="L21" s="214">
        <v>0.21</v>
      </c>
      <c r="M21" s="215"/>
      <c r="N21" s="215"/>
      <c r="O21" s="215"/>
      <c r="P21" s="215"/>
      <c r="Q21" s="119"/>
      <c r="R21" s="119"/>
      <c r="S21" s="119"/>
      <c r="T21" s="119"/>
      <c r="U21" s="119"/>
      <c r="V21" s="119"/>
      <c r="W21" s="216">
        <f>ROUND(AZ46, 2)</f>
        <v>0</v>
      </c>
      <c r="X21" s="215"/>
      <c r="Y21" s="215"/>
      <c r="Z21" s="215"/>
      <c r="AA21" s="215"/>
      <c r="AB21" s="215"/>
      <c r="AC21" s="215"/>
      <c r="AD21" s="215"/>
      <c r="AE21" s="215"/>
      <c r="AF21" s="119"/>
      <c r="AG21" s="119"/>
      <c r="AH21" s="119"/>
      <c r="AI21" s="119"/>
      <c r="AJ21" s="119"/>
      <c r="AK21" s="216">
        <f>ROUND(AV46, 2)</f>
        <v>0</v>
      </c>
      <c r="AL21" s="215"/>
      <c r="AM21" s="215"/>
      <c r="AN21" s="215"/>
      <c r="AO21" s="215"/>
      <c r="AP21" s="119"/>
      <c r="AQ21" s="119"/>
      <c r="AR21" s="24"/>
      <c r="BE21" s="114"/>
    </row>
    <row r="22" spans="2:57" s="1" customFormat="1" ht="14.45" customHeight="1" x14ac:dyDescent="0.2">
      <c r="B22" s="23"/>
      <c r="C22" s="119"/>
      <c r="D22" s="119"/>
      <c r="E22" s="119"/>
      <c r="F22" s="121" t="s">
        <v>23</v>
      </c>
      <c r="G22" s="119"/>
      <c r="H22" s="119"/>
      <c r="I22" s="119"/>
      <c r="J22" s="119"/>
      <c r="K22" s="119"/>
      <c r="L22" s="214">
        <v>0.15</v>
      </c>
      <c r="M22" s="215"/>
      <c r="N22" s="215"/>
      <c r="O22" s="215"/>
      <c r="P22" s="215"/>
      <c r="Q22" s="119"/>
      <c r="R22" s="119"/>
      <c r="S22" s="119"/>
      <c r="T22" s="119"/>
      <c r="U22" s="119"/>
      <c r="V22" s="119"/>
      <c r="W22" s="216">
        <f>ROUND(BA46, 2)</f>
        <v>0</v>
      </c>
      <c r="X22" s="215"/>
      <c r="Y22" s="215"/>
      <c r="Z22" s="215"/>
      <c r="AA22" s="215"/>
      <c r="AB22" s="215"/>
      <c r="AC22" s="215"/>
      <c r="AD22" s="215"/>
      <c r="AE22" s="215"/>
      <c r="AF22" s="119"/>
      <c r="AG22" s="119"/>
      <c r="AH22" s="119"/>
      <c r="AI22" s="119"/>
      <c r="AJ22" s="119"/>
      <c r="AK22" s="216">
        <f>ROUND(AW46, 2)</f>
        <v>0</v>
      </c>
      <c r="AL22" s="215"/>
      <c r="AM22" s="215"/>
      <c r="AN22" s="215"/>
      <c r="AO22" s="215"/>
      <c r="AP22" s="119"/>
      <c r="AQ22" s="119"/>
      <c r="AR22" s="24"/>
      <c r="BE22" s="114"/>
    </row>
    <row r="23" spans="2:57" s="1" customFormat="1" ht="14.45" hidden="1" customHeight="1" x14ac:dyDescent="0.2">
      <c r="B23" s="23"/>
      <c r="C23" s="119"/>
      <c r="D23" s="119"/>
      <c r="E23" s="119"/>
      <c r="F23" s="121" t="s">
        <v>24</v>
      </c>
      <c r="G23" s="119"/>
      <c r="H23" s="119"/>
      <c r="I23" s="119"/>
      <c r="J23" s="119"/>
      <c r="K23" s="119"/>
      <c r="L23" s="214">
        <v>0.21</v>
      </c>
      <c r="M23" s="215"/>
      <c r="N23" s="215"/>
      <c r="O23" s="215"/>
      <c r="P23" s="215"/>
      <c r="Q23" s="119"/>
      <c r="R23" s="119"/>
      <c r="S23" s="119"/>
      <c r="T23" s="119"/>
      <c r="U23" s="119"/>
      <c r="V23" s="119"/>
      <c r="W23" s="216">
        <f>ROUND(BB46, 2)</f>
        <v>0</v>
      </c>
      <c r="X23" s="215"/>
      <c r="Y23" s="215"/>
      <c r="Z23" s="215"/>
      <c r="AA23" s="215"/>
      <c r="AB23" s="215"/>
      <c r="AC23" s="215"/>
      <c r="AD23" s="215"/>
      <c r="AE23" s="215"/>
      <c r="AF23" s="119"/>
      <c r="AG23" s="119"/>
      <c r="AH23" s="119"/>
      <c r="AI23" s="119"/>
      <c r="AJ23" s="119"/>
      <c r="AK23" s="216">
        <v>0</v>
      </c>
      <c r="AL23" s="215"/>
      <c r="AM23" s="215"/>
      <c r="AN23" s="215"/>
      <c r="AO23" s="215"/>
      <c r="AP23" s="119"/>
      <c r="AQ23" s="119"/>
      <c r="AR23" s="24"/>
      <c r="BE23" s="114"/>
    </row>
    <row r="24" spans="2:57" s="1" customFormat="1" ht="14.45" hidden="1" customHeight="1" x14ac:dyDescent="0.2">
      <c r="B24" s="23"/>
      <c r="C24" s="119"/>
      <c r="D24" s="119"/>
      <c r="E24" s="119"/>
      <c r="F24" s="121" t="s">
        <v>25</v>
      </c>
      <c r="G24" s="119"/>
      <c r="H24" s="119"/>
      <c r="I24" s="119"/>
      <c r="J24" s="119"/>
      <c r="K24" s="119"/>
      <c r="L24" s="214">
        <v>0.15</v>
      </c>
      <c r="M24" s="215"/>
      <c r="N24" s="215"/>
      <c r="O24" s="215"/>
      <c r="P24" s="215"/>
      <c r="Q24" s="119"/>
      <c r="R24" s="119"/>
      <c r="S24" s="119"/>
      <c r="T24" s="119"/>
      <c r="U24" s="119"/>
      <c r="V24" s="119"/>
      <c r="W24" s="216">
        <f>ROUND(BC46, 2)</f>
        <v>0</v>
      </c>
      <c r="X24" s="215"/>
      <c r="Y24" s="215"/>
      <c r="Z24" s="215"/>
      <c r="AA24" s="215"/>
      <c r="AB24" s="215"/>
      <c r="AC24" s="215"/>
      <c r="AD24" s="215"/>
      <c r="AE24" s="215"/>
      <c r="AF24" s="119"/>
      <c r="AG24" s="119"/>
      <c r="AH24" s="119"/>
      <c r="AI24" s="119"/>
      <c r="AJ24" s="119"/>
      <c r="AK24" s="216">
        <v>0</v>
      </c>
      <c r="AL24" s="215"/>
      <c r="AM24" s="215"/>
      <c r="AN24" s="215"/>
      <c r="AO24" s="215"/>
      <c r="AP24" s="119"/>
      <c r="AQ24" s="119"/>
      <c r="AR24" s="24"/>
      <c r="BE24" s="114"/>
    </row>
    <row r="25" spans="2:57" s="1" customFormat="1" ht="14.45" hidden="1" customHeight="1" x14ac:dyDescent="0.2">
      <c r="B25" s="23"/>
      <c r="C25" s="119"/>
      <c r="D25" s="119"/>
      <c r="E25" s="119"/>
      <c r="F25" s="121" t="s">
        <v>26</v>
      </c>
      <c r="G25" s="119"/>
      <c r="H25" s="119"/>
      <c r="I25" s="119"/>
      <c r="J25" s="119"/>
      <c r="K25" s="119"/>
      <c r="L25" s="214">
        <v>0</v>
      </c>
      <c r="M25" s="215"/>
      <c r="N25" s="215"/>
      <c r="O25" s="215"/>
      <c r="P25" s="215"/>
      <c r="Q25" s="119"/>
      <c r="R25" s="119"/>
      <c r="S25" s="119"/>
      <c r="T25" s="119"/>
      <c r="U25" s="119"/>
      <c r="V25" s="119"/>
      <c r="W25" s="216">
        <f>ROUND(BD46, 2)</f>
        <v>0</v>
      </c>
      <c r="X25" s="215"/>
      <c r="Y25" s="215"/>
      <c r="Z25" s="215"/>
      <c r="AA25" s="215"/>
      <c r="AB25" s="215"/>
      <c r="AC25" s="215"/>
      <c r="AD25" s="215"/>
      <c r="AE25" s="215"/>
      <c r="AF25" s="119"/>
      <c r="AG25" s="119"/>
      <c r="AH25" s="119"/>
      <c r="AI25" s="119"/>
      <c r="AJ25" s="119"/>
      <c r="AK25" s="216">
        <v>0</v>
      </c>
      <c r="AL25" s="215"/>
      <c r="AM25" s="215"/>
      <c r="AN25" s="215"/>
      <c r="AO25" s="215"/>
      <c r="AP25" s="119"/>
      <c r="AQ25" s="119"/>
      <c r="AR25" s="24"/>
      <c r="BE25" s="114"/>
    </row>
    <row r="26" spans="2:57" s="122" customFormat="1" ht="6.95" customHeight="1" x14ac:dyDescent="0.2">
      <c r="B26" s="20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22"/>
      <c r="BE26" s="114"/>
    </row>
    <row r="27" spans="2:57" s="122" customFormat="1" ht="25.9" customHeight="1" x14ac:dyDescent="0.2">
      <c r="B27" s="20"/>
      <c r="C27" s="25"/>
      <c r="D27" s="26" t="s">
        <v>95</v>
      </c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27" t="s">
        <v>28</v>
      </c>
      <c r="U27" s="113"/>
      <c r="V27" s="113"/>
      <c r="W27" s="113"/>
      <c r="X27" s="228" t="s">
        <v>29</v>
      </c>
      <c r="Y27" s="229"/>
      <c r="Z27" s="229"/>
      <c r="AA27" s="229"/>
      <c r="AB27" s="229"/>
      <c r="AC27" s="113"/>
      <c r="AD27" s="113"/>
      <c r="AE27" s="113"/>
      <c r="AF27" s="113"/>
      <c r="AG27" s="113"/>
      <c r="AH27" s="113"/>
      <c r="AI27" s="113"/>
      <c r="AJ27" s="113"/>
      <c r="AK27" s="230">
        <f>SUM(AK18:AK25)</f>
        <v>0</v>
      </c>
      <c r="AL27" s="229"/>
      <c r="AM27" s="229"/>
      <c r="AN27" s="229"/>
      <c r="AO27" s="231"/>
      <c r="AP27" s="25"/>
      <c r="AQ27" s="25"/>
      <c r="AR27" s="22"/>
      <c r="BE27" s="114"/>
    </row>
    <row r="28" spans="2:57" s="122" customFormat="1" ht="6.95" customHeight="1" x14ac:dyDescent="0.2">
      <c r="B28" s="20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22"/>
      <c r="BE28" s="114"/>
    </row>
    <row r="29" spans="2:57" s="122" customFormat="1" ht="6.95" customHeight="1" x14ac:dyDescent="0.2">
      <c r="B29" s="28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2"/>
      <c r="BE29" s="114"/>
    </row>
    <row r="33" spans="1:91" s="122" customFormat="1" ht="6.95" customHeight="1" x14ac:dyDescent="0.2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22"/>
      <c r="BE33" s="114"/>
    </row>
    <row r="34" spans="1:91" s="122" customFormat="1" ht="24.95" customHeight="1" x14ac:dyDescent="0.2">
      <c r="B34" s="20"/>
      <c r="C34" s="15" t="s">
        <v>96</v>
      </c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22"/>
      <c r="BE34" s="114"/>
    </row>
    <row r="35" spans="1:91" s="122" customFormat="1" ht="6.95" customHeight="1" x14ac:dyDescent="0.2">
      <c r="B35" s="20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22"/>
      <c r="BE35" s="114"/>
    </row>
    <row r="36" spans="1:91" s="122" customFormat="1" ht="12" customHeight="1" x14ac:dyDescent="0.2">
      <c r="B36" s="20"/>
      <c r="C36" s="121" t="s">
        <v>1</v>
      </c>
      <c r="D36" s="115"/>
      <c r="E36" s="115"/>
      <c r="F36" s="115"/>
      <c r="G36" s="115"/>
      <c r="H36" s="115"/>
      <c r="I36" s="115"/>
      <c r="J36" s="115"/>
      <c r="K36" s="115"/>
      <c r="L36" s="115" t="str">
        <f>K5</f>
        <v>01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22"/>
      <c r="BE36" s="114"/>
    </row>
    <row r="37" spans="1:91" s="2" customFormat="1" ht="36.950000000000003" customHeight="1" x14ac:dyDescent="0.2">
      <c r="B37" s="32"/>
      <c r="C37" s="33" t="s">
        <v>3</v>
      </c>
      <c r="D37" s="116"/>
      <c r="E37" s="116"/>
      <c r="F37" s="116"/>
      <c r="G37" s="116"/>
      <c r="H37" s="116"/>
      <c r="I37" s="116"/>
      <c r="J37" s="116"/>
      <c r="K37" s="116"/>
      <c r="L37" s="217" t="str">
        <f>K6</f>
        <v>Dopravní terminál v Jablunkově</v>
      </c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  <c r="AN37" s="218"/>
      <c r="AO37" s="218"/>
      <c r="AP37" s="116"/>
      <c r="AQ37" s="116"/>
      <c r="AR37" s="34"/>
      <c r="BE37" s="114"/>
    </row>
    <row r="38" spans="1:91" s="122" customFormat="1" ht="6.95" customHeight="1" x14ac:dyDescent="0.2">
      <c r="B38" s="20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  <c r="AR38" s="22"/>
    </row>
    <row r="39" spans="1:91" s="122" customFormat="1" ht="12" customHeight="1" x14ac:dyDescent="0.2">
      <c r="B39" s="20"/>
      <c r="C39" s="121" t="s">
        <v>9</v>
      </c>
      <c r="D39" s="115"/>
      <c r="E39" s="115"/>
      <c r="F39" s="115"/>
      <c r="G39" s="115"/>
      <c r="H39" s="115"/>
      <c r="I39" s="115"/>
      <c r="J39" s="115"/>
      <c r="K39" s="115"/>
      <c r="L39" s="35" t="str">
        <f>IF(K8="","",K8)</f>
        <v>Obec Jablunkov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21" t="s">
        <v>11</v>
      </c>
      <c r="AJ39" s="115"/>
      <c r="AK39" s="115"/>
      <c r="AL39" s="115"/>
      <c r="AM39" s="232">
        <v>44369</v>
      </c>
      <c r="AN39" s="232"/>
      <c r="AO39" s="115"/>
      <c r="AP39" s="115"/>
      <c r="AQ39" s="115"/>
      <c r="AR39" s="22"/>
    </row>
    <row r="40" spans="1:91" s="122" customFormat="1" ht="6.95" customHeight="1" x14ac:dyDescent="0.2">
      <c r="B40" s="20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22"/>
    </row>
    <row r="41" spans="1:91" s="122" customFormat="1" ht="13.7" customHeight="1" x14ac:dyDescent="0.2">
      <c r="B41" s="20"/>
      <c r="C41" s="121" t="s">
        <v>12</v>
      </c>
      <c r="D41" s="115"/>
      <c r="E41" s="115"/>
      <c r="F41" s="115"/>
      <c r="G41" s="115"/>
      <c r="H41" s="115"/>
      <c r="I41" s="115"/>
      <c r="J41" s="115"/>
      <c r="K41" s="115"/>
      <c r="L41" s="115" t="str">
        <f>IF(E11= "","",E11)</f>
        <v>Město Jablunkov, Dukelská 144, 739 91, Jablunkov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21"/>
      <c r="AJ41" s="115"/>
      <c r="AK41" s="115"/>
      <c r="AL41" s="115"/>
      <c r="AM41" s="233"/>
      <c r="AN41" s="234"/>
      <c r="AO41" s="234"/>
      <c r="AP41" s="234"/>
      <c r="AQ41" s="115"/>
      <c r="AR41" s="22"/>
      <c r="AS41" s="235"/>
      <c r="AT41" s="236"/>
      <c r="AU41" s="36"/>
      <c r="AV41" s="36"/>
      <c r="AW41" s="36"/>
      <c r="AX41" s="36"/>
      <c r="AY41" s="36"/>
      <c r="AZ41" s="36"/>
      <c r="BA41" s="36"/>
      <c r="BB41" s="36"/>
      <c r="BC41" s="36"/>
      <c r="BD41" s="37"/>
    </row>
    <row r="42" spans="1:91" s="122" customFormat="1" ht="13.7" customHeight="1" x14ac:dyDescent="0.2">
      <c r="B42" s="20"/>
      <c r="C42" s="121" t="s">
        <v>16</v>
      </c>
      <c r="D42" s="115"/>
      <c r="E42" s="115"/>
      <c r="F42" s="115"/>
      <c r="G42" s="115"/>
      <c r="H42" s="115"/>
      <c r="I42" s="115"/>
      <c r="J42" s="115"/>
      <c r="K42" s="115"/>
      <c r="L42" s="115" t="str">
        <f>IF(E14= "Vyplň údaj","",E14)</f>
        <v>IMOS Brno, a.s. , Olomoucká 174, 627 00 Brno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21"/>
      <c r="AJ42" s="115"/>
      <c r="AK42" s="115"/>
      <c r="AL42" s="115"/>
      <c r="AM42" s="233"/>
      <c r="AN42" s="234"/>
      <c r="AO42" s="234"/>
      <c r="AP42" s="234"/>
      <c r="AQ42" s="115"/>
      <c r="AR42" s="22"/>
      <c r="AS42" s="237"/>
      <c r="AT42" s="238"/>
      <c r="AU42" s="38"/>
      <c r="AV42" s="38"/>
      <c r="AW42" s="38"/>
      <c r="AX42" s="38"/>
      <c r="AY42" s="38"/>
      <c r="AZ42" s="38"/>
      <c r="BA42" s="38"/>
      <c r="BB42" s="38"/>
      <c r="BC42" s="38"/>
      <c r="BD42" s="39"/>
    </row>
    <row r="43" spans="1:91" s="122" customFormat="1" ht="10.9" customHeight="1" x14ac:dyDescent="0.2">
      <c r="B43" s="20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22"/>
      <c r="AS43" s="239"/>
      <c r="AT43" s="240"/>
      <c r="AU43" s="40"/>
      <c r="AV43" s="40"/>
      <c r="AW43" s="40"/>
      <c r="AX43" s="40"/>
      <c r="AY43" s="40"/>
      <c r="AZ43" s="40"/>
      <c r="BA43" s="40"/>
      <c r="BB43" s="40"/>
      <c r="BC43" s="40"/>
      <c r="BD43" s="41"/>
    </row>
    <row r="44" spans="1:91" s="122" customFormat="1" ht="29.25" customHeight="1" x14ac:dyDescent="0.2">
      <c r="B44" s="20"/>
      <c r="C44" s="241" t="s">
        <v>30</v>
      </c>
      <c r="D44" s="242"/>
      <c r="E44" s="242"/>
      <c r="F44" s="242"/>
      <c r="G44" s="242"/>
      <c r="H44" s="42"/>
      <c r="I44" s="243" t="s">
        <v>31</v>
      </c>
      <c r="J44" s="242"/>
      <c r="K44" s="242"/>
      <c r="L44" s="242"/>
      <c r="M44" s="242"/>
      <c r="N44" s="242"/>
      <c r="O44" s="242"/>
      <c r="P44" s="242"/>
      <c r="Q44" s="242"/>
      <c r="R44" s="242"/>
      <c r="S44" s="242"/>
      <c r="T44" s="242"/>
      <c r="U44" s="242"/>
      <c r="V44" s="242"/>
      <c r="W44" s="242"/>
      <c r="X44" s="242"/>
      <c r="Y44" s="242"/>
      <c r="Z44" s="242"/>
      <c r="AA44" s="242"/>
      <c r="AB44" s="242"/>
      <c r="AC44" s="242"/>
      <c r="AD44" s="242"/>
      <c r="AE44" s="242"/>
      <c r="AF44" s="242"/>
      <c r="AG44" s="244" t="s">
        <v>32</v>
      </c>
      <c r="AH44" s="242"/>
      <c r="AI44" s="242"/>
      <c r="AJ44" s="242"/>
      <c r="AK44" s="242"/>
      <c r="AL44" s="242"/>
      <c r="AM44" s="242"/>
      <c r="AN44" s="243" t="s">
        <v>33</v>
      </c>
      <c r="AO44" s="242"/>
      <c r="AP44" s="242"/>
      <c r="AQ44" s="43" t="s">
        <v>34</v>
      </c>
      <c r="AR44" s="22"/>
      <c r="AS44" s="44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6"/>
    </row>
    <row r="45" spans="1:91" s="122" customFormat="1" ht="10.9" customHeight="1" x14ac:dyDescent="0.2">
      <c r="B45" s="20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22"/>
      <c r="AS45" s="47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9"/>
    </row>
    <row r="46" spans="1:91" s="3" customFormat="1" ht="32.450000000000003" customHeight="1" x14ac:dyDescent="0.2">
      <c r="B46" s="50"/>
      <c r="C46" s="51" t="s">
        <v>35</v>
      </c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245">
        <f>ROUND(AG47+AG48+SUM(AG54:AG63),2)</f>
        <v>0</v>
      </c>
      <c r="AH46" s="245"/>
      <c r="AI46" s="245"/>
      <c r="AJ46" s="245"/>
      <c r="AK46" s="245"/>
      <c r="AL46" s="245"/>
      <c r="AM46" s="245"/>
      <c r="AN46" s="246">
        <f t="shared" ref="AN46:AN63" si="0">SUM(AG46,AT46)</f>
        <v>0</v>
      </c>
      <c r="AO46" s="246"/>
      <c r="AP46" s="246"/>
      <c r="AQ46" s="53" t="s">
        <v>8</v>
      </c>
      <c r="AR46" s="54"/>
      <c r="AS46" s="55"/>
      <c r="AT46" s="56"/>
      <c r="AU46" s="57"/>
      <c r="AV46" s="56"/>
      <c r="AW46" s="56"/>
      <c r="AX46" s="56"/>
      <c r="AY46" s="56"/>
      <c r="AZ46" s="56"/>
      <c r="BA46" s="56"/>
      <c r="BB46" s="56"/>
      <c r="BC46" s="56"/>
      <c r="BD46" s="58"/>
      <c r="BS46" s="59"/>
      <c r="BT46" s="59"/>
      <c r="BU46" s="60"/>
      <c r="BV46" s="59"/>
      <c r="BW46" s="59"/>
      <c r="BX46" s="59"/>
      <c r="CL46" s="59"/>
    </row>
    <row r="47" spans="1:91" s="4" customFormat="1" ht="16.5" hidden="1" customHeight="1" x14ac:dyDescent="0.2">
      <c r="A47" s="61" t="s">
        <v>37</v>
      </c>
      <c r="B47" s="62"/>
      <c r="C47" s="63"/>
      <c r="D47" s="247" t="s">
        <v>38</v>
      </c>
      <c r="E47" s="247"/>
      <c r="F47" s="247"/>
      <c r="G47" s="247"/>
      <c r="H47" s="247"/>
      <c r="I47" s="111"/>
      <c r="J47" s="247" t="s">
        <v>91</v>
      </c>
      <c r="K47" s="247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7"/>
      <c r="W47" s="247"/>
      <c r="X47" s="247"/>
      <c r="Y47" s="247"/>
      <c r="Z47" s="247"/>
      <c r="AA47" s="247"/>
      <c r="AB47" s="247"/>
      <c r="AC47" s="247"/>
      <c r="AD47" s="247"/>
      <c r="AE47" s="247"/>
      <c r="AF47" s="247"/>
      <c r="AG47" s="248"/>
      <c r="AH47" s="249"/>
      <c r="AI47" s="249"/>
      <c r="AJ47" s="249"/>
      <c r="AK47" s="249"/>
      <c r="AL47" s="249"/>
      <c r="AM47" s="249"/>
      <c r="AN47" s="248">
        <f t="shared" si="0"/>
        <v>0</v>
      </c>
      <c r="AO47" s="249"/>
      <c r="AP47" s="249"/>
      <c r="AQ47" s="64"/>
      <c r="AR47" s="65"/>
      <c r="AS47" s="66"/>
      <c r="AT47" s="67"/>
      <c r="AU47" s="68"/>
      <c r="AV47" s="67"/>
      <c r="AW47" s="67"/>
      <c r="AX47" s="67"/>
      <c r="AY47" s="67"/>
      <c r="AZ47" s="67"/>
      <c r="BA47" s="67"/>
      <c r="BB47" s="67"/>
      <c r="BC47" s="67"/>
      <c r="BD47" s="69"/>
      <c r="BT47" s="70"/>
      <c r="BV47" s="70"/>
      <c r="BW47" s="70"/>
      <c r="BX47" s="70"/>
      <c r="CL47" s="70"/>
      <c r="CM47" s="70"/>
    </row>
    <row r="48" spans="1:91" s="4" customFormat="1" ht="16.5" hidden="1" customHeight="1" x14ac:dyDescent="0.2">
      <c r="B48" s="62"/>
      <c r="C48" s="63"/>
      <c r="D48" s="247" t="s">
        <v>41</v>
      </c>
      <c r="E48" s="247"/>
      <c r="F48" s="247"/>
      <c r="G48" s="247"/>
      <c r="H48" s="247"/>
      <c r="I48" s="111"/>
      <c r="J48" s="247" t="s">
        <v>42</v>
      </c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47"/>
      <c r="Z48" s="247"/>
      <c r="AA48" s="247"/>
      <c r="AB48" s="247"/>
      <c r="AC48" s="247"/>
      <c r="AD48" s="247"/>
      <c r="AE48" s="247"/>
      <c r="AF48" s="247"/>
      <c r="AG48" s="250"/>
      <c r="AH48" s="249"/>
      <c r="AI48" s="249"/>
      <c r="AJ48" s="249"/>
      <c r="AK48" s="249"/>
      <c r="AL48" s="249"/>
      <c r="AM48" s="249"/>
      <c r="AN48" s="248">
        <f t="shared" si="0"/>
        <v>0</v>
      </c>
      <c r="AO48" s="249"/>
      <c r="AP48" s="249"/>
      <c r="AQ48" s="64" t="s">
        <v>39</v>
      </c>
      <c r="AR48" s="65"/>
      <c r="AS48" s="66"/>
      <c r="AT48" s="67"/>
      <c r="AU48" s="68"/>
      <c r="AV48" s="67"/>
      <c r="AW48" s="67"/>
      <c r="AX48" s="67"/>
      <c r="AY48" s="67"/>
      <c r="AZ48" s="67"/>
      <c r="BA48" s="67"/>
      <c r="BB48" s="67"/>
      <c r="BC48" s="67"/>
      <c r="BD48" s="69"/>
      <c r="BS48" s="70"/>
      <c r="BT48" s="70"/>
      <c r="BU48" s="70"/>
      <c r="BV48" s="70"/>
      <c r="BW48" s="70"/>
      <c r="BX48" s="70"/>
      <c r="CL48" s="70"/>
      <c r="CM48" s="70"/>
    </row>
    <row r="49" spans="1:91" s="5" customFormat="1" ht="16.5" hidden="1" customHeight="1" x14ac:dyDescent="0.2">
      <c r="A49" s="61" t="s">
        <v>37</v>
      </c>
      <c r="B49" s="71"/>
      <c r="C49" s="112"/>
      <c r="D49" s="112"/>
      <c r="E49" s="251" t="s">
        <v>43</v>
      </c>
      <c r="F49" s="251"/>
      <c r="G49" s="251"/>
      <c r="H49" s="251"/>
      <c r="I49" s="251"/>
      <c r="J49" s="112"/>
      <c r="K49" s="251" t="s">
        <v>44</v>
      </c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2"/>
      <c r="AH49" s="253"/>
      <c r="AI49" s="253"/>
      <c r="AJ49" s="253"/>
      <c r="AK49" s="253"/>
      <c r="AL49" s="253"/>
      <c r="AM49" s="253"/>
      <c r="AN49" s="252">
        <f t="shared" si="0"/>
        <v>0</v>
      </c>
      <c r="AO49" s="253"/>
      <c r="AP49" s="253"/>
      <c r="AQ49" s="72" t="s">
        <v>45</v>
      </c>
      <c r="AR49" s="73"/>
      <c r="AS49" s="74"/>
      <c r="AT49" s="75"/>
      <c r="AU49" s="76"/>
      <c r="AV49" s="75"/>
      <c r="AW49" s="75"/>
      <c r="AX49" s="75"/>
      <c r="AY49" s="75"/>
      <c r="AZ49" s="75"/>
      <c r="BA49" s="75"/>
      <c r="BB49" s="75"/>
      <c r="BC49" s="75"/>
      <c r="BD49" s="77"/>
      <c r="BT49" s="78"/>
      <c r="BV49" s="78"/>
      <c r="BW49" s="78"/>
      <c r="BX49" s="78"/>
      <c r="CL49" s="78"/>
    </row>
    <row r="50" spans="1:91" s="5" customFormat="1" ht="16.5" hidden="1" customHeight="1" x14ac:dyDescent="0.2">
      <c r="A50" s="61" t="s">
        <v>37</v>
      </c>
      <c r="B50" s="71"/>
      <c r="C50" s="112"/>
      <c r="D50" s="112"/>
      <c r="E50" s="251" t="s">
        <v>46</v>
      </c>
      <c r="F50" s="251"/>
      <c r="G50" s="251"/>
      <c r="H50" s="251"/>
      <c r="I50" s="251"/>
      <c r="J50" s="112"/>
      <c r="K50" s="251" t="s">
        <v>47</v>
      </c>
      <c r="L50" s="251"/>
      <c r="M50" s="251"/>
      <c r="N50" s="251"/>
      <c r="O50" s="251"/>
      <c r="P50" s="251"/>
      <c r="Q50" s="251"/>
      <c r="R50" s="251"/>
      <c r="S50" s="251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  <c r="AD50" s="251"/>
      <c r="AE50" s="251"/>
      <c r="AF50" s="251"/>
      <c r="AG50" s="252"/>
      <c r="AH50" s="253"/>
      <c r="AI50" s="253"/>
      <c r="AJ50" s="253"/>
      <c r="AK50" s="253"/>
      <c r="AL50" s="253"/>
      <c r="AM50" s="253"/>
      <c r="AN50" s="252">
        <f t="shared" si="0"/>
        <v>0</v>
      </c>
      <c r="AO50" s="253"/>
      <c r="AP50" s="253"/>
      <c r="AQ50" s="72" t="s">
        <v>45</v>
      </c>
      <c r="AR50" s="73"/>
      <c r="AS50" s="74"/>
      <c r="AT50" s="75"/>
      <c r="AU50" s="76"/>
      <c r="AV50" s="75"/>
      <c r="AW50" s="75"/>
      <c r="AX50" s="75"/>
      <c r="AY50" s="75"/>
      <c r="AZ50" s="75"/>
      <c r="BA50" s="75"/>
      <c r="BB50" s="75"/>
      <c r="BC50" s="75"/>
      <c r="BD50" s="77"/>
      <c r="BT50" s="78"/>
      <c r="BV50" s="78"/>
      <c r="BW50" s="78"/>
      <c r="BX50" s="78"/>
      <c r="CL50" s="78"/>
    </row>
    <row r="51" spans="1:91" s="5" customFormat="1" ht="16.5" hidden="1" customHeight="1" x14ac:dyDescent="0.2">
      <c r="A51" s="61" t="s">
        <v>37</v>
      </c>
      <c r="B51" s="71"/>
      <c r="C51" s="112"/>
      <c r="D51" s="112"/>
      <c r="E51" s="251" t="s">
        <v>48</v>
      </c>
      <c r="F51" s="251"/>
      <c r="G51" s="251"/>
      <c r="H51" s="251"/>
      <c r="I51" s="251"/>
      <c r="J51" s="112"/>
      <c r="K51" s="251" t="s">
        <v>49</v>
      </c>
      <c r="L51" s="251"/>
      <c r="M51" s="251"/>
      <c r="N51" s="251"/>
      <c r="O51" s="251"/>
      <c r="P51" s="251"/>
      <c r="Q51" s="251"/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G51" s="252"/>
      <c r="AH51" s="253"/>
      <c r="AI51" s="253"/>
      <c r="AJ51" s="253"/>
      <c r="AK51" s="253"/>
      <c r="AL51" s="253"/>
      <c r="AM51" s="253"/>
      <c r="AN51" s="252">
        <f t="shared" si="0"/>
        <v>0</v>
      </c>
      <c r="AO51" s="253"/>
      <c r="AP51" s="253"/>
      <c r="AQ51" s="72" t="s">
        <v>45</v>
      </c>
      <c r="AR51" s="73"/>
      <c r="AS51" s="74"/>
      <c r="AT51" s="75"/>
      <c r="AU51" s="76"/>
      <c r="AV51" s="75"/>
      <c r="AW51" s="75"/>
      <c r="AX51" s="75"/>
      <c r="AY51" s="75"/>
      <c r="AZ51" s="75"/>
      <c r="BA51" s="75"/>
      <c r="BB51" s="75"/>
      <c r="BC51" s="75"/>
      <c r="BD51" s="77"/>
      <c r="BT51" s="78"/>
      <c r="BV51" s="78"/>
      <c r="BW51" s="78"/>
      <c r="BX51" s="78"/>
      <c r="CL51" s="78"/>
    </row>
    <row r="52" spans="1:91" s="5" customFormat="1" ht="16.5" hidden="1" customHeight="1" x14ac:dyDescent="0.2">
      <c r="A52" s="61" t="s">
        <v>37</v>
      </c>
      <c r="B52" s="71"/>
      <c r="C52" s="112"/>
      <c r="D52" s="112"/>
      <c r="E52" s="251" t="s">
        <v>50</v>
      </c>
      <c r="F52" s="251"/>
      <c r="G52" s="251"/>
      <c r="H52" s="251"/>
      <c r="I52" s="251"/>
      <c r="J52" s="112"/>
      <c r="K52" s="251" t="s">
        <v>51</v>
      </c>
      <c r="L52" s="251"/>
      <c r="M52" s="251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  <c r="AD52" s="251"/>
      <c r="AE52" s="251"/>
      <c r="AF52" s="251"/>
      <c r="AG52" s="252"/>
      <c r="AH52" s="253"/>
      <c r="AI52" s="253"/>
      <c r="AJ52" s="253"/>
      <c r="AK52" s="253"/>
      <c r="AL52" s="253"/>
      <c r="AM52" s="253"/>
      <c r="AN52" s="252">
        <f t="shared" si="0"/>
        <v>0</v>
      </c>
      <c r="AO52" s="253"/>
      <c r="AP52" s="253"/>
      <c r="AQ52" s="72" t="s">
        <v>45</v>
      </c>
      <c r="AR52" s="73"/>
      <c r="AS52" s="74"/>
      <c r="AT52" s="75"/>
      <c r="AU52" s="76"/>
      <c r="AV52" s="75"/>
      <c r="AW52" s="75"/>
      <c r="AX52" s="75"/>
      <c r="AY52" s="75"/>
      <c r="AZ52" s="75"/>
      <c r="BA52" s="75"/>
      <c r="BB52" s="75"/>
      <c r="BC52" s="75"/>
      <c r="BD52" s="77"/>
      <c r="BT52" s="78"/>
      <c r="BV52" s="78"/>
      <c r="BW52" s="78"/>
      <c r="BX52" s="78"/>
      <c r="CL52" s="78"/>
    </row>
    <row r="53" spans="1:91" s="5" customFormat="1" ht="16.5" hidden="1" customHeight="1" x14ac:dyDescent="0.2">
      <c r="A53" s="61" t="s">
        <v>37</v>
      </c>
      <c r="B53" s="71"/>
      <c r="C53" s="112"/>
      <c r="D53" s="112"/>
      <c r="E53" s="251" t="s">
        <v>52</v>
      </c>
      <c r="F53" s="251"/>
      <c r="G53" s="251"/>
      <c r="H53" s="251"/>
      <c r="I53" s="251"/>
      <c r="J53" s="112"/>
      <c r="K53" s="251" t="s">
        <v>53</v>
      </c>
      <c r="L53" s="251"/>
      <c r="M53" s="251"/>
      <c r="N53" s="251"/>
      <c r="O53" s="251"/>
      <c r="P53" s="251"/>
      <c r="Q53" s="251"/>
      <c r="R53" s="251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  <c r="AD53" s="251"/>
      <c r="AE53" s="251"/>
      <c r="AF53" s="251"/>
      <c r="AG53" s="252"/>
      <c r="AH53" s="253"/>
      <c r="AI53" s="253"/>
      <c r="AJ53" s="253"/>
      <c r="AK53" s="253"/>
      <c r="AL53" s="253"/>
      <c r="AM53" s="253"/>
      <c r="AN53" s="252">
        <f t="shared" si="0"/>
        <v>0</v>
      </c>
      <c r="AO53" s="253"/>
      <c r="AP53" s="253"/>
      <c r="AQ53" s="72" t="s">
        <v>45</v>
      </c>
      <c r="AR53" s="73"/>
      <c r="AS53" s="74"/>
      <c r="AT53" s="75"/>
      <c r="AU53" s="76"/>
      <c r="AV53" s="75"/>
      <c r="AW53" s="75"/>
      <c r="AX53" s="75"/>
      <c r="AY53" s="75"/>
      <c r="AZ53" s="75"/>
      <c r="BA53" s="75"/>
      <c r="BB53" s="75"/>
      <c r="BC53" s="75"/>
      <c r="BD53" s="77"/>
      <c r="BT53" s="78"/>
      <c r="BV53" s="78"/>
      <c r="BW53" s="78"/>
      <c r="BX53" s="78"/>
      <c r="CL53" s="78"/>
    </row>
    <row r="54" spans="1:91" s="4" customFormat="1" ht="16.5" hidden="1" customHeight="1" x14ac:dyDescent="0.2">
      <c r="A54" s="61" t="s">
        <v>37</v>
      </c>
      <c r="B54" s="62"/>
      <c r="C54" s="63"/>
      <c r="D54" s="247" t="s">
        <v>54</v>
      </c>
      <c r="E54" s="247"/>
      <c r="F54" s="247"/>
      <c r="G54" s="247"/>
      <c r="H54" s="247"/>
      <c r="I54" s="111"/>
      <c r="J54" s="247" t="s">
        <v>55</v>
      </c>
      <c r="K54" s="247"/>
      <c r="L54" s="247"/>
      <c r="M54" s="247"/>
      <c r="N54" s="247"/>
      <c r="O54" s="247"/>
      <c r="P54" s="247"/>
      <c r="Q54" s="247"/>
      <c r="R54" s="247"/>
      <c r="S54" s="247"/>
      <c r="T54" s="247"/>
      <c r="U54" s="247"/>
      <c r="V54" s="247"/>
      <c r="W54" s="247"/>
      <c r="X54" s="247"/>
      <c r="Y54" s="247"/>
      <c r="Z54" s="247"/>
      <c r="AA54" s="247"/>
      <c r="AB54" s="247"/>
      <c r="AC54" s="247"/>
      <c r="AD54" s="247"/>
      <c r="AE54" s="247"/>
      <c r="AF54" s="247"/>
      <c r="AG54" s="248"/>
      <c r="AH54" s="249"/>
      <c r="AI54" s="249"/>
      <c r="AJ54" s="249"/>
      <c r="AK54" s="249"/>
      <c r="AL54" s="249"/>
      <c r="AM54" s="249"/>
      <c r="AN54" s="248">
        <f t="shared" si="0"/>
        <v>0</v>
      </c>
      <c r="AO54" s="249"/>
      <c r="AP54" s="249"/>
      <c r="AQ54" s="64" t="s">
        <v>39</v>
      </c>
      <c r="AR54" s="65"/>
      <c r="AS54" s="66"/>
      <c r="AT54" s="67"/>
      <c r="AU54" s="68"/>
      <c r="AV54" s="67"/>
      <c r="AW54" s="67"/>
      <c r="AX54" s="67"/>
      <c r="AY54" s="67"/>
      <c r="AZ54" s="67"/>
      <c r="BA54" s="67"/>
      <c r="BB54" s="67"/>
      <c r="BC54" s="67"/>
      <c r="BD54" s="69"/>
      <c r="BT54" s="70"/>
      <c r="BV54" s="70"/>
      <c r="BW54" s="70"/>
      <c r="BX54" s="70"/>
      <c r="CL54" s="70"/>
      <c r="CM54" s="70"/>
    </row>
    <row r="55" spans="1:91" s="4" customFormat="1" ht="16.5" customHeight="1" x14ac:dyDescent="0.2">
      <c r="A55" s="61" t="s">
        <v>37</v>
      </c>
      <c r="B55" s="62"/>
      <c r="C55" s="63"/>
      <c r="D55" s="247" t="s">
        <v>56</v>
      </c>
      <c r="E55" s="247"/>
      <c r="F55" s="247"/>
      <c r="G55" s="247"/>
      <c r="H55" s="247"/>
      <c r="I55" s="111"/>
      <c r="J55" s="247" t="s">
        <v>136</v>
      </c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8">
        <f>'SO 05 - MNP'!J80</f>
        <v>-412403.76</v>
      </c>
      <c r="AH55" s="249"/>
      <c r="AI55" s="249"/>
      <c r="AJ55" s="249"/>
      <c r="AK55" s="249"/>
      <c r="AL55" s="249"/>
      <c r="AM55" s="249"/>
      <c r="AN55" s="248">
        <f t="shared" si="0"/>
        <v>-412403.76</v>
      </c>
      <c r="AO55" s="249"/>
      <c r="AP55" s="249"/>
      <c r="AQ55" s="64" t="s">
        <v>39</v>
      </c>
      <c r="AR55" s="65"/>
      <c r="AS55" s="66"/>
      <c r="AT55" s="67"/>
      <c r="AU55" s="68"/>
      <c r="AV55" s="67"/>
      <c r="AW55" s="67"/>
      <c r="AX55" s="67"/>
      <c r="AY55" s="67"/>
      <c r="AZ55" s="67"/>
      <c r="BA55" s="67"/>
      <c r="BB55" s="67"/>
      <c r="BC55" s="67"/>
      <c r="BD55" s="69"/>
      <c r="BT55" s="70"/>
      <c r="BV55" s="70"/>
      <c r="BW55" s="70"/>
      <c r="BX55" s="70"/>
      <c r="CL55" s="70"/>
      <c r="CM55" s="70"/>
    </row>
    <row r="56" spans="1:91" s="4" customFormat="1" ht="16.5" customHeight="1" x14ac:dyDescent="0.2">
      <c r="A56" s="61" t="s">
        <v>37</v>
      </c>
      <c r="B56" s="62"/>
      <c r="C56" s="63"/>
      <c r="D56" s="247" t="s">
        <v>56</v>
      </c>
      <c r="E56" s="247"/>
      <c r="F56" s="247"/>
      <c r="G56" s="247"/>
      <c r="H56" s="247"/>
      <c r="I56" s="129"/>
      <c r="J56" s="247" t="s">
        <v>137</v>
      </c>
      <c r="K56" s="247"/>
      <c r="L56" s="247"/>
      <c r="M56" s="247"/>
      <c r="N56" s="247"/>
      <c r="O56" s="247"/>
      <c r="P56" s="247"/>
      <c r="Q56" s="247"/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8">
        <f>'SO 05 - VCP'!J80</f>
        <v>412403.76</v>
      </c>
      <c r="AH56" s="249"/>
      <c r="AI56" s="249"/>
      <c r="AJ56" s="249"/>
      <c r="AK56" s="249"/>
      <c r="AL56" s="249"/>
      <c r="AM56" s="249"/>
      <c r="AN56" s="248">
        <f t="shared" ref="AN56" si="1">SUM(AG56,AT56)</f>
        <v>412403.76</v>
      </c>
      <c r="AO56" s="249"/>
      <c r="AP56" s="249"/>
      <c r="AQ56" s="64" t="s">
        <v>39</v>
      </c>
      <c r="AR56" s="65"/>
      <c r="AS56" s="66"/>
      <c r="AT56" s="67"/>
      <c r="AU56" s="68"/>
      <c r="AV56" s="67"/>
      <c r="AW56" s="67"/>
      <c r="AX56" s="67"/>
      <c r="AY56" s="67"/>
      <c r="AZ56" s="67"/>
      <c r="BA56" s="67"/>
      <c r="BB56" s="67"/>
      <c r="BC56" s="67"/>
      <c r="BD56" s="69"/>
      <c r="BT56" s="70"/>
      <c r="BV56" s="70"/>
      <c r="BW56" s="70"/>
      <c r="BX56" s="70"/>
      <c r="CL56" s="70"/>
      <c r="CM56" s="70"/>
    </row>
    <row r="57" spans="1:91" s="4" customFormat="1" ht="16.5" hidden="1" customHeight="1" x14ac:dyDescent="0.2">
      <c r="A57" s="61" t="s">
        <v>37</v>
      </c>
      <c r="B57" s="62"/>
      <c r="C57" s="63"/>
      <c r="D57" s="247" t="s">
        <v>57</v>
      </c>
      <c r="E57" s="247"/>
      <c r="F57" s="247"/>
      <c r="G57" s="247"/>
      <c r="H57" s="247"/>
      <c r="I57" s="111"/>
      <c r="J57" s="247" t="s">
        <v>58</v>
      </c>
      <c r="K57" s="247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  <c r="AA57" s="247"/>
      <c r="AB57" s="247"/>
      <c r="AC57" s="247"/>
      <c r="AD57" s="247"/>
      <c r="AE57" s="247"/>
      <c r="AF57" s="247"/>
      <c r="AG57" s="248"/>
      <c r="AH57" s="249"/>
      <c r="AI57" s="249"/>
      <c r="AJ57" s="249"/>
      <c r="AK57" s="249"/>
      <c r="AL57" s="249"/>
      <c r="AM57" s="249"/>
      <c r="AN57" s="248">
        <f t="shared" si="0"/>
        <v>0</v>
      </c>
      <c r="AO57" s="249"/>
      <c r="AP57" s="249"/>
      <c r="AQ57" s="64" t="s">
        <v>39</v>
      </c>
      <c r="AR57" s="65"/>
      <c r="AS57" s="66"/>
      <c r="AT57" s="67"/>
      <c r="AU57" s="68"/>
      <c r="AV57" s="67"/>
      <c r="AW57" s="67"/>
      <c r="AX57" s="67"/>
      <c r="AY57" s="67"/>
      <c r="AZ57" s="67"/>
      <c r="BA57" s="67"/>
      <c r="BB57" s="67"/>
      <c r="BC57" s="67"/>
      <c r="BD57" s="69"/>
      <c r="BT57" s="70"/>
      <c r="BV57" s="70"/>
      <c r="BW57" s="70"/>
      <c r="BX57" s="70"/>
      <c r="CL57" s="70"/>
      <c r="CM57" s="70"/>
    </row>
    <row r="58" spans="1:91" s="4" customFormat="1" ht="16.5" hidden="1" customHeight="1" x14ac:dyDescent="0.2">
      <c r="A58" s="61" t="s">
        <v>37</v>
      </c>
      <c r="B58" s="62"/>
      <c r="C58" s="63"/>
      <c r="D58" s="247" t="s">
        <v>59</v>
      </c>
      <c r="E58" s="247"/>
      <c r="F58" s="247"/>
      <c r="G58" s="247"/>
      <c r="H58" s="247"/>
      <c r="I58" s="111"/>
      <c r="J58" s="247" t="s">
        <v>60</v>
      </c>
      <c r="K58" s="247"/>
      <c r="L58" s="247"/>
      <c r="M58" s="247"/>
      <c r="N58" s="247"/>
      <c r="O58" s="247"/>
      <c r="P58" s="247"/>
      <c r="Q58" s="247"/>
      <c r="R58" s="247"/>
      <c r="S58" s="247"/>
      <c r="T58" s="247"/>
      <c r="U58" s="247"/>
      <c r="V58" s="247"/>
      <c r="W58" s="247"/>
      <c r="X58" s="247"/>
      <c r="Y58" s="247"/>
      <c r="Z58" s="247"/>
      <c r="AA58" s="247"/>
      <c r="AB58" s="247"/>
      <c r="AC58" s="247"/>
      <c r="AD58" s="247"/>
      <c r="AE58" s="247"/>
      <c r="AF58" s="247"/>
      <c r="AG58" s="248"/>
      <c r="AH58" s="249"/>
      <c r="AI58" s="249"/>
      <c r="AJ58" s="249"/>
      <c r="AK58" s="249"/>
      <c r="AL58" s="249"/>
      <c r="AM58" s="249"/>
      <c r="AN58" s="248">
        <f t="shared" si="0"/>
        <v>0</v>
      </c>
      <c r="AO58" s="249"/>
      <c r="AP58" s="249"/>
      <c r="AQ58" s="64" t="s">
        <v>39</v>
      </c>
      <c r="AR58" s="65"/>
      <c r="AS58" s="66"/>
      <c r="AT58" s="67"/>
      <c r="AU58" s="68"/>
      <c r="AV58" s="67"/>
      <c r="AW58" s="67"/>
      <c r="AX58" s="67"/>
      <c r="AY58" s="67"/>
      <c r="AZ58" s="67"/>
      <c r="BA58" s="67"/>
      <c r="BB58" s="67"/>
      <c r="BC58" s="67"/>
      <c r="BD58" s="69"/>
      <c r="BT58" s="70"/>
      <c r="BV58" s="70"/>
      <c r="BW58" s="70"/>
      <c r="BX58" s="70"/>
      <c r="CL58" s="70"/>
      <c r="CM58" s="70"/>
    </row>
    <row r="59" spans="1:91" s="4" customFormat="1" ht="16.5" hidden="1" customHeight="1" x14ac:dyDescent="0.2">
      <c r="A59" s="61" t="s">
        <v>37</v>
      </c>
      <c r="B59" s="62"/>
      <c r="C59" s="63"/>
      <c r="D59" s="247" t="s">
        <v>61</v>
      </c>
      <c r="E59" s="247"/>
      <c r="F59" s="247"/>
      <c r="G59" s="247"/>
      <c r="H59" s="247"/>
      <c r="I59" s="111"/>
      <c r="J59" s="247" t="s">
        <v>62</v>
      </c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7"/>
      <c r="Z59" s="247"/>
      <c r="AA59" s="247"/>
      <c r="AB59" s="247"/>
      <c r="AC59" s="247"/>
      <c r="AD59" s="247"/>
      <c r="AE59" s="247"/>
      <c r="AF59" s="247"/>
      <c r="AG59" s="248"/>
      <c r="AH59" s="249"/>
      <c r="AI59" s="249"/>
      <c r="AJ59" s="249"/>
      <c r="AK59" s="249"/>
      <c r="AL59" s="249"/>
      <c r="AM59" s="249"/>
      <c r="AN59" s="248">
        <f t="shared" si="0"/>
        <v>0</v>
      </c>
      <c r="AO59" s="249"/>
      <c r="AP59" s="249"/>
      <c r="AQ59" s="64" t="s">
        <v>39</v>
      </c>
      <c r="AR59" s="65"/>
      <c r="AS59" s="66"/>
      <c r="AT59" s="67"/>
      <c r="AU59" s="68"/>
      <c r="AV59" s="67"/>
      <c r="AW59" s="67"/>
      <c r="AX59" s="67"/>
      <c r="AY59" s="67"/>
      <c r="AZ59" s="67"/>
      <c r="BA59" s="67"/>
      <c r="BB59" s="67"/>
      <c r="BC59" s="67"/>
      <c r="BD59" s="69"/>
      <c r="BT59" s="70"/>
      <c r="BV59" s="70"/>
      <c r="BW59" s="70"/>
      <c r="BX59" s="70"/>
      <c r="CL59" s="70"/>
      <c r="CM59" s="70"/>
    </row>
    <row r="60" spans="1:91" s="4" customFormat="1" ht="16.5" hidden="1" customHeight="1" x14ac:dyDescent="0.2">
      <c r="A60" s="61" t="s">
        <v>37</v>
      </c>
      <c r="B60" s="62"/>
      <c r="C60" s="63"/>
      <c r="D60" s="247" t="s">
        <v>63</v>
      </c>
      <c r="E60" s="247"/>
      <c r="F60" s="247"/>
      <c r="G60" s="247"/>
      <c r="H60" s="247"/>
      <c r="I60" s="111"/>
      <c r="J60" s="247" t="s">
        <v>64</v>
      </c>
      <c r="K60" s="247"/>
      <c r="L60" s="247"/>
      <c r="M60" s="247"/>
      <c r="N60" s="247"/>
      <c r="O60" s="247"/>
      <c r="P60" s="247"/>
      <c r="Q60" s="247"/>
      <c r="R60" s="247"/>
      <c r="S60" s="247"/>
      <c r="T60" s="247"/>
      <c r="U60" s="247"/>
      <c r="V60" s="247"/>
      <c r="W60" s="247"/>
      <c r="X60" s="247"/>
      <c r="Y60" s="247"/>
      <c r="Z60" s="247"/>
      <c r="AA60" s="247"/>
      <c r="AB60" s="247"/>
      <c r="AC60" s="247"/>
      <c r="AD60" s="247"/>
      <c r="AE60" s="247"/>
      <c r="AF60" s="247"/>
      <c r="AG60" s="248"/>
      <c r="AH60" s="249"/>
      <c r="AI60" s="249"/>
      <c r="AJ60" s="249"/>
      <c r="AK60" s="249"/>
      <c r="AL60" s="249"/>
      <c r="AM60" s="249"/>
      <c r="AN60" s="248">
        <f t="shared" si="0"/>
        <v>0</v>
      </c>
      <c r="AO60" s="249"/>
      <c r="AP60" s="249"/>
      <c r="AQ60" s="64" t="s">
        <v>39</v>
      </c>
      <c r="AR60" s="65"/>
      <c r="AS60" s="66"/>
      <c r="AT60" s="67"/>
      <c r="AU60" s="68"/>
      <c r="AV60" s="67"/>
      <c r="AW60" s="67"/>
      <c r="AX60" s="67"/>
      <c r="AY60" s="67"/>
      <c r="AZ60" s="67"/>
      <c r="BA60" s="67"/>
      <c r="BB60" s="67"/>
      <c r="BC60" s="67"/>
      <c r="BD60" s="69"/>
      <c r="BT60" s="70"/>
      <c r="BV60" s="70"/>
      <c r="BW60" s="70"/>
      <c r="BX60" s="70"/>
      <c r="CL60" s="70"/>
      <c r="CM60" s="70"/>
    </row>
    <row r="61" spans="1:91" s="4" customFormat="1" ht="16.5" hidden="1" customHeight="1" x14ac:dyDescent="0.2">
      <c r="A61" s="61" t="s">
        <v>37</v>
      </c>
      <c r="B61" s="62"/>
      <c r="C61" s="63"/>
      <c r="D61" s="247" t="s">
        <v>65</v>
      </c>
      <c r="E61" s="247"/>
      <c r="F61" s="247"/>
      <c r="G61" s="247"/>
      <c r="H61" s="247"/>
      <c r="I61" s="111"/>
      <c r="J61" s="247" t="s">
        <v>66</v>
      </c>
      <c r="K61" s="247"/>
      <c r="L61" s="247"/>
      <c r="M61" s="247"/>
      <c r="N61" s="247"/>
      <c r="O61" s="247"/>
      <c r="P61" s="247"/>
      <c r="Q61" s="247"/>
      <c r="R61" s="247"/>
      <c r="S61" s="247"/>
      <c r="T61" s="247"/>
      <c r="U61" s="247"/>
      <c r="V61" s="247"/>
      <c r="W61" s="247"/>
      <c r="X61" s="247"/>
      <c r="Y61" s="247"/>
      <c r="Z61" s="247"/>
      <c r="AA61" s="247"/>
      <c r="AB61" s="247"/>
      <c r="AC61" s="247"/>
      <c r="AD61" s="247"/>
      <c r="AE61" s="247"/>
      <c r="AF61" s="247"/>
      <c r="AG61" s="248"/>
      <c r="AH61" s="249"/>
      <c r="AI61" s="249"/>
      <c r="AJ61" s="249"/>
      <c r="AK61" s="249"/>
      <c r="AL61" s="249"/>
      <c r="AM61" s="249"/>
      <c r="AN61" s="248">
        <f t="shared" si="0"/>
        <v>0</v>
      </c>
      <c r="AO61" s="249"/>
      <c r="AP61" s="249"/>
      <c r="AQ61" s="64" t="s">
        <v>39</v>
      </c>
      <c r="AR61" s="65"/>
      <c r="AS61" s="66"/>
      <c r="AT61" s="67"/>
      <c r="AU61" s="68"/>
      <c r="AV61" s="67"/>
      <c r="AW61" s="67"/>
      <c r="AX61" s="67"/>
      <c r="AY61" s="67"/>
      <c r="AZ61" s="67"/>
      <c r="BA61" s="67"/>
      <c r="BB61" s="67"/>
      <c r="BC61" s="67"/>
      <c r="BD61" s="69"/>
      <c r="BT61" s="70"/>
      <c r="BV61" s="70"/>
      <c r="BW61" s="70"/>
      <c r="BX61" s="70"/>
      <c r="CL61" s="70"/>
      <c r="CM61" s="70"/>
    </row>
    <row r="62" spans="1:91" s="4" customFormat="1" ht="16.5" hidden="1" customHeight="1" x14ac:dyDescent="0.2">
      <c r="A62" s="61" t="s">
        <v>37</v>
      </c>
      <c r="B62" s="62"/>
      <c r="C62" s="63"/>
      <c r="D62" s="247" t="s">
        <v>67</v>
      </c>
      <c r="E62" s="247"/>
      <c r="F62" s="247"/>
      <c r="G62" s="247"/>
      <c r="H62" s="247"/>
      <c r="I62" s="111"/>
      <c r="J62" s="247" t="s">
        <v>68</v>
      </c>
      <c r="K62" s="247"/>
      <c r="L62" s="247"/>
      <c r="M62" s="247"/>
      <c r="N62" s="247"/>
      <c r="O62" s="247"/>
      <c r="P62" s="247"/>
      <c r="Q62" s="247"/>
      <c r="R62" s="247"/>
      <c r="S62" s="247"/>
      <c r="T62" s="247"/>
      <c r="U62" s="247"/>
      <c r="V62" s="247"/>
      <c r="W62" s="247"/>
      <c r="X62" s="247"/>
      <c r="Y62" s="247"/>
      <c r="Z62" s="247"/>
      <c r="AA62" s="247"/>
      <c r="AB62" s="247"/>
      <c r="AC62" s="247"/>
      <c r="AD62" s="247"/>
      <c r="AE62" s="247"/>
      <c r="AF62" s="247"/>
      <c r="AG62" s="248"/>
      <c r="AH62" s="249"/>
      <c r="AI62" s="249"/>
      <c r="AJ62" s="249"/>
      <c r="AK62" s="249"/>
      <c r="AL62" s="249"/>
      <c r="AM62" s="249"/>
      <c r="AN62" s="248">
        <f t="shared" si="0"/>
        <v>0</v>
      </c>
      <c r="AO62" s="249"/>
      <c r="AP62" s="249"/>
      <c r="AQ62" s="64" t="s">
        <v>39</v>
      </c>
      <c r="AR62" s="65"/>
      <c r="AS62" s="66"/>
      <c r="AT62" s="67"/>
      <c r="AU62" s="68"/>
      <c r="AV62" s="67"/>
      <c r="AW62" s="67"/>
      <c r="AX62" s="67"/>
      <c r="AY62" s="67"/>
      <c r="AZ62" s="67"/>
      <c r="BA62" s="67"/>
      <c r="BB62" s="67"/>
      <c r="BC62" s="67"/>
      <c r="BD62" s="69"/>
      <c r="BT62" s="70"/>
      <c r="BV62" s="70"/>
      <c r="BW62" s="70"/>
      <c r="BX62" s="70"/>
      <c r="CL62" s="70"/>
      <c r="CM62" s="70"/>
    </row>
    <row r="63" spans="1:91" s="4" customFormat="1" ht="16.5" hidden="1" customHeight="1" x14ac:dyDescent="0.2">
      <c r="A63" s="61" t="s">
        <v>37</v>
      </c>
      <c r="B63" s="62"/>
      <c r="C63" s="63"/>
      <c r="D63" s="247" t="s">
        <v>69</v>
      </c>
      <c r="E63" s="247"/>
      <c r="F63" s="247"/>
      <c r="G63" s="247"/>
      <c r="H63" s="247"/>
      <c r="I63" s="111"/>
      <c r="J63" s="247" t="s">
        <v>70</v>
      </c>
      <c r="K63" s="247"/>
      <c r="L63" s="247"/>
      <c r="M63" s="247"/>
      <c r="N63" s="247"/>
      <c r="O63" s="247"/>
      <c r="P63" s="247"/>
      <c r="Q63" s="247"/>
      <c r="R63" s="247"/>
      <c r="S63" s="247"/>
      <c r="T63" s="247"/>
      <c r="U63" s="247"/>
      <c r="V63" s="247"/>
      <c r="W63" s="247"/>
      <c r="X63" s="247"/>
      <c r="Y63" s="247"/>
      <c r="Z63" s="247"/>
      <c r="AA63" s="247"/>
      <c r="AB63" s="247"/>
      <c r="AC63" s="247"/>
      <c r="AD63" s="247"/>
      <c r="AE63" s="247"/>
      <c r="AF63" s="247"/>
      <c r="AG63" s="248"/>
      <c r="AH63" s="249"/>
      <c r="AI63" s="249"/>
      <c r="AJ63" s="249"/>
      <c r="AK63" s="249"/>
      <c r="AL63" s="249"/>
      <c r="AM63" s="249"/>
      <c r="AN63" s="248">
        <f t="shared" si="0"/>
        <v>0</v>
      </c>
      <c r="AO63" s="249"/>
      <c r="AP63" s="249"/>
      <c r="AQ63" s="64" t="s">
        <v>39</v>
      </c>
      <c r="AR63" s="65"/>
      <c r="AS63" s="79"/>
      <c r="AT63" s="80"/>
      <c r="AU63" s="81"/>
      <c r="AV63" s="80"/>
      <c r="AW63" s="80"/>
      <c r="AX63" s="80"/>
      <c r="AY63" s="80"/>
      <c r="AZ63" s="80"/>
      <c r="BA63" s="80"/>
      <c r="BB63" s="80"/>
      <c r="BC63" s="80"/>
      <c r="BD63" s="82"/>
      <c r="BT63" s="70"/>
      <c r="BV63" s="70"/>
      <c r="BW63" s="70"/>
      <c r="BX63" s="70"/>
      <c r="CL63" s="70"/>
      <c r="CM63" s="70"/>
    </row>
    <row r="64" spans="1:91" s="122" customFormat="1" ht="30" customHeight="1" x14ac:dyDescent="0.2">
      <c r="B64" s="20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22"/>
    </row>
    <row r="65" spans="2:44" s="122" customFormat="1" ht="6.95" customHeight="1" x14ac:dyDescent="0.2">
      <c r="B65" s="28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2"/>
    </row>
  </sheetData>
  <mergeCells count="104">
    <mergeCell ref="D59:H59"/>
    <mergeCell ref="J59:AF59"/>
    <mergeCell ref="AG59:AM59"/>
    <mergeCell ref="AN59:AP59"/>
    <mergeCell ref="D60:H60"/>
    <mergeCell ref="J60:AF60"/>
    <mergeCell ref="AG60:AM60"/>
    <mergeCell ref="AN60:AP60"/>
    <mergeCell ref="D63:H63"/>
    <mergeCell ref="J63:AF63"/>
    <mergeCell ref="AG63:AM63"/>
    <mergeCell ref="AN63:AP63"/>
    <mergeCell ref="D61:H61"/>
    <mergeCell ref="J61:AF61"/>
    <mergeCell ref="AG61:AM61"/>
    <mergeCell ref="AN61:AP61"/>
    <mergeCell ref="D62:H62"/>
    <mergeCell ref="J62:AF62"/>
    <mergeCell ref="AG62:AM62"/>
    <mergeCell ref="AN62:AP62"/>
    <mergeCell ref="D57:H57"/>
    <mergeCell ref="J57:AF57"/>
    <mergeCell ref="AG57:AM57"/>
    <mergeCell ref="AN57:AP57"/>
    <mergeCell ref="D56:H56"/>
    <mergeCell ref="J56:AF56"/>
    <mergeCell ref="AG56:AM56"/>
    <mergeCell ref="AN56:AP56"/>
    <mergeCell ref="D58:H58"/>
    <mergeCell ref="J58:AF58"/>
    <mergeCell ref="AG58:AM58"/>
    <mergeCell ref="AN58:AP58"/>
    <mergeCell ref="E53:I53"/>
    <mergeCell ref="K53:AF53"/>
    <mergeCell ref="AG53:AM53"/>
    <mergeCell ref="AN53:AP53"/>
    <mergeCell ref="D54:H54"/>
    <mergeCell ref="J54:AF54"/>
    <mergeCell ref="AG54:AM54"/>
    <mergeCell ref="AN54:AP54"/>
    <mergeCell ref="D55:H55"/>
    <mergeCell ref="J55:AF55"/>
    <mergeCell ref="AG55:AM55"/>
    <mergeCell ref="AN55:AP55"/>
    <mergeCell ref="E50:I50"/>
    <mergeCell ref="K50:AF50"/>
    <mergeCell ref="AG50:AM50"/>
    <mergeCell ref="AN50:AP50"/>
    <mergeCell ref="E51:I51"/>
    <mergeCell ref="K51:AF51"/>
    <mergeCell ref="AG51:AM51"/>
    <mergeCell ref="AN51:AP51"/>
    <mergeCell ref="E52:I52"/>
    <mergeCell ref="K52:AF52"/>
    <mergeCell ref="AG52:AM52"/>
    <mergeCell ref="AN52:AP52"/>
    <mergeCell ref="D47:H47"/>
    <mergeCell ref="J47:AF47"/>
    <mergeCell ref="AG47:AM47"/>
    <mergeCell ref="AN47:AP47"/>
    <mergeCell ref="D48:H48"/>
    <mergeCell ref="J48:AF48"/>
    <mergeCell ref="AG48:AM48"/>
    <mergeCell ref="AN48:AP48"/>
    <mergeCell ref="E49:I49"/>
    <mergeCell ref="K49:AF49"/>
    <mergeCell ref="AG49:AM49"/>
    <mergeCell ref="AN49:AP49"/>
    <mergeCell ref="AM39:AN39"/>
    <mergeCell ref="AM41:AP41"/>
    <mergeCell ref="AS41:AT43"/>
    <mergeCell ref="AM42:AP42"/>
    <mergeCell ref="C44:G44"/>
    <mergeCell ref="I44:AF44"/>
    <mergeCell ref="AG44:AM44"/>
    <mergeCell ref="AN44:AP44"/>
    <mergeCell ref="AG46:AM46"/>
    <mergeCell ref="AN46:AP46"/>
    <mergeCell ref="L20:P20"/>
    <mergeCell ref="W20:AE20"/>
    <mergeCell ref="AK20:AO20"/>
    <mergeCell ref="AR2:BE2"/>
    <mergeCell ref="K5:AO5"/>
    <mergeCell ref="K6:AO6"/>
    <mergeCell ref="E14:AJ14"/>
    <mergeCell ref="AK18:AO18"/>
    <mergeCell ref="L21:P21"/>
    <mergeCell ref="W21:AE21"/>
    <mergeCell ref="AK21:AO21"/>
    <mergeCell ref="L22:P22"/>
    <mergeCell ref="W22:AE22"/>
    <mergeCell ref="AK22:AO22"/>
    <mergeCell ref="L37:AO37"/>
    <mergeCell ref="L23:P23"/>
    <mergeCell ref="W23:AE23"/>
    <mergeCell ref="AK23:AO23"/>
    <mergeCell ref="L24:P24"/>
    <mergeCell ref="W24:AE24"/>
    <mergeCell ref="AK24:AO24"/>
    <mergeCell ref="L25:P25"/>
    <mergeCell ref="W25:AE25"/>
    <mergeCell ref="AK25:AO25"/>
    <mergeCell ref="X27:AB27"/>
    <mergeCell ref="AK27:AO27"/>
  </mergeCells>
  <hyperlinks>
    <hyperlink ref="A47" location="'SO01 - Příprava území'!C2" display="/"/>
    <hyperlink ref="A49" location="'SO03.01 - Infocentrum, če...'!C2" display="/"/>
    <hyperlink ref="A50" location="'SO03.02 - Zdravotně techn...'!C2" display="/"/>
    <hyperlink ref="A51" location="'SO03.03 - Vytápění'!C2" display="/"/>
    <hyperlink ref="A52" location="'SO03.04 - Vzduchotechnika'!C2" display="/"/>
    <hyperlink ref="A53" location="'SO03.05 - Elektroinstalac...'!C2" display="/"/>
    <hyperlink ref="A54" location="'SO04 - Zastřešení'!C2" display="/"/>
    <hyperlink ref="A55" location="'SO05 - Komunikace a parko...'!C2" display="/"/>
    <hyperlink ref="A57" location="'SO06 - Nástupní a pochozí...'!C2" display="/"/>
    <hyperlink ref="A58" location="'SO07 - Kanalizační přípojky'!C2" display="/"/>
    <hyperlink ref="A59" location="'SO08 - Vodovodní přípojky'!C2" display="/"/>
    <hyperlink ref="A60" location="'SO10 - Veřejné osvětlení,...'!C2" display="/"/>
    <hyperlink ref="A61" location="'SO11 - Sadové úpravy'!C2" display="/"/>
    <hyperlink ref="A62" location="'SO12 - Mobiliář'!C2" display="/"/>
    <hyperlink ref="A63" location="'VRN - VRN a ON'!C2" display="/"/>
    <hyperlink ref="A56" location="'SO05 - Komunikace a parko...'!C2" display="/"/>
  </hyperlinks>
  <pageMargins left="0.7" right="0.7" top="0.78740157499999996" bottom="0.78740157499999996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90"/>
  <sheetViews>
    <sheetView topLeftCell="A69" workbookViewId="0">
      <selection activeCell="J82" sqref="J82"/>
    </sheetView>
  </sheetViews>
  <sheetFormatPr defaultColWidth="9.33203125" defaultRowHeight="11.25" x14ac:dyDescent="0.2"/>
  <cols>
    <col min="1" max="1" width="8.33203125" style="128" customWidth="1"/>
    <col min="2" max="2" width="1.6640625" style="128" customWidth="1"/>
    <col min="3" max="3" width="4.1640625" style="128" customWidth="1"/>
    <col min="4" max="4" width="4.33203125" style="128" customWidth="1"/>
    <col min="5" max="5" width="17.1640625" style="128" customWidth="1"/>
    <col min="6" max="6" width="100.83203125" style="128" customWidth="1"/>
    <col min="7" max="7" width="8.6640625" style="128" customWidth="1"/>
    <col min="8" max="8" width="11.1640625" style="128" customWidth="1"/>
    <col min="9" max="9" width="14.1640625" style="83" customWidth="1"/>
    <col min="10" max="10" width="23.5" style="128" customWidth="1"/>
    <col min="11" max="11" width="15.5" style="128" customWidth="1"/>
    <col min="12" max="12" width="9.33203125" style="128"/>
    <col min="13" max="13" width="10.83203125" style="128" hidden="1" customWidth="1"/>
    <col min="14" max="14" width="9.33203125" style="128"/>
    <col min="15" max="20" width="14.1640625" style="128" hidden="1" customWidth="1"/>
    <col min="21" max="21" width="16.33203125" style="128" hidden="1" customWidth="1"/>
    <col min="22" max="22" width="12.33203125" style="128" customWidth="1"/>
    <col min="23" max="23" width="16.33203125" style="128" customWidth="1"/>
    <col min="24" max="24" width="12.33203125" style="128" customWidth="1"/>
    <col min="25" max="25" width="15" style="128" customWidth="1"/>
    <col min="26" max="26" width="11" style="128" customWidth="1"/>
    <col min="27" max="27" width="15" style="128" customWidth="1"/>
    <col min="28" max="28" width="16.33203125" style="128" customWidth="1"/>
    <col min="29" max="29" width="11" style="128" customWidth="1"/>
    <col min="30" max="30" width="15" style="128" customWidth="1"/>
    <col min="31" max="31" width="16.33203125" style="128" customWidth="1"/>
    <col min="32" max="16384" width="9.33203125" style="128"/>
  </cols>
  <sheetData>
    <row r="2" spans="2:46" ht="36.950000000000003" customHeight="1" x14ac:dyDescent="0.2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31" t="s">
        <v>97</v>
      </c>
    </row>
    <row r="3" spans="2:46" ht="6.95" customHeight="1" x14ac:dyDescent="0.2">
      <c r="B3" s="84"/>
      <c r="C3" s="85"/>
      <c r="D3" s="85"/>
      <c r="E3" s="85"/>
      <c r="F3" s="85"/>
      <c r="G3" s="85"/>
      <c r="H3" s="85"/>
      <c r="I3" s="86"/>
      <c r="J3" s="85"/>
      <c r="K3" s="85"/>
      <c r="L3" s="13"/>
      <c r="AT3" s="131" t="s">
        <v>98</v>
      </c>
    </row>
    <row r="4" spans="2:46" ht="24.95" customHeight="1" x14ac:dyDescent="0.2">
      <c r="B4" s="13"/>
      <c r="D4" s="87" t="s">
        <v>99</v>
      </c>
      <c r="L4" s="13"/>
      <c r="M4" s="16" t="s">
        <v>100</v>
      </c>
      <c r="AT4" s="131" t="s">
        <v>101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30" t="s">
        <v>3</v>
      </c>
      <c r="L6" s="13"/>
    </row>
    <row r="7" spans="2:46" ht="16.5" customHeight="1" x14ac:dyDescent="0.2">
      <c r="B7" s="13"/>
      <c r="E7" s="256" t="str">
        <f>'[1]Rekapitulace stavby'!K6</f>
        <v>Dopravní terminál v Jablunkově</v>
      </c>
      <c r="F7" s="257"/>
      <c r="G7" s="257"/>
      <c r="H7" s="257"/>
      <c r="L7" s="13"/>
    </row>
    <row r="8" spans="2:46" s="133" customFormat="1" ht="12" customHeight="1" x14ac:dyDescent="0.2">
      <c r="B8" s="132"/>
      <c r="D8" s="130" t="s">
        <v>71</v>
      </c>
      <c r="I8" s="134"/>
      <c r="L8" s="132"/>
    </row>
    <row r="9" spans="2:46" s="133" customFormat="1" ht="36.950000000000003" customHeight="1" x14ac:dyDescent="0.2">
      <c r="B9" s="132"/>
      <c r="E9" s="254" t="s">
        <v>102</v>
      </c>
      <c r="F9" s="255"/>
      <c r="G9" s="255"/>
      <c r="H9" s="255"/>
      <c r="I9" s="134"/>
      <c r="L9" s="132"/>
    </row>
    <row r="10" spans="2:46" s="133" customFormat="1" x14ac:dyDescent="0.2">
      <c r="B10" s="132"/>
      <c r="I10" s="134"/>
      <c r="L10" s="132"/>
    </row>
    <row r="11" spans="2:46" s="133" customFormat="1" ht="12" customHeight="1" x14ac:dyDescent="0.2">
      <c r="B11" s="132"/>
      <c r="D11" s="130" t="s">
        <v>5</v>
      </c>
      <c r="F11" s="131" t="s">
        <v>103</v>
      </c>
      <c r="I11" s="88" t="s">
        <v>7</v>
      </c>
      <c r="J11" s="131" t="s">
        <v>8</v>
      </c>
      <c r="L11" s="132"/>
    </row>
    <row r="12" spans="2:46" s="133" customFormat="1" ht="12" customHeight="1" x14ac:dyDescent="0.2">
      <c r="B12" s="132"/>
      <c r="D12" s="130" t="s">
        <v>9</v>
      </c>
      <c r="F12" s="131" t="s">
        <v>10</v>
      </c>
      <c r="I12" s="88" t="s">
        <v>11</v>
      </c>
      <c r="J12" s="135" t="str">
        <f>'[1]Rekapitulace stavby'!AN8</f>
        <v>26. 4. 2019</v>
      </c>
      <c r="L12" s="132"/>
    </row>
    <row r="13" spans="2:46" s="133" customFormat="1" ht="10.9" customHeight="1" x14ac:dyDescent="0.2">
      <c r="B13" s="132"/>
      <c r="I13" s="134"/>
      <c r="L13" s="132"/>
    </row>
    <row r="14" spans="2:46" s="133" customFormat="1" ht="12" customHeight="1" x14ac:dyDescent="0.2">
      <c r="B14" s="132"/>
      <c r="D14" s="130" t="s">
        <v>12</v>
      </c>
      <c r="I14" s="88" t="s">
        <v>13</v>
      </c>
      <c r="J14" s="131" t="s">
        <v>14</v>
      </c>
      <c r="L14" s="132"/>
    </row>
    <row r="15" spans="2:46" s="133" customFormat="1" ht="18" customHeight="1" x14ac:dyDescent="0.2">
      <c r="B15" s="132"/>
      <c r="E15" s="131" t="s">
        <v>104</v>
      </c>
      <c r="I15" s="88" t="s">
        <v>15</v>
      </c>
      <c r="J15" s="131" t="s">
        <v>8</v>
      </c>
      <c r="L15" s="132"/>
    </row>
    <row r="16" spans="2:46" s="133" customFormat="1" ht="6.95" customHeight="1" x14ac:dyDescent="0.2">
      <c r="B16" s="132"/>
      <c r="I16" s="134"/>
      <c r="L16" s="132"/>
    </row>
    <row r="17" spans="2:12" s="133" customFormat="1" ht="12" customHeight="1" x14ac:dyDescent="0.2">
      <c r="B17" s="132"/>
      <c r="D17" s="130" t="s">
        <v>16</v>
      </c>
      <c r="I17" s="88" t="s">
        <v>13</v>
      </c>
      <c r="J17" s="136" t="str">
        <f>'[1]Rekapitulace stavby'!AN13</f>
        <v>Vyplň údaj</v>
      </c>
      <c r="L17" s="132"/>
    </row>
    <row r="18" spans="2:12" s="133" customFormat="1" ht="18" customHeight="1" x14ac:dyDescent="0.2">
      <c r="B18" s="132"/>
      <c r="E18" s="258" t="str">
        <f>'[1]Rekapitulace stavby'!E14</f>
        <v>Vyplň údaj</v>
      </c>
      <c r="F18" s="259"/>
      <c r="G18" s="259"/>
      <c r="H18" s="259"/>
      <c r="I18" s="88" t="s">
        <v>15</v>
      </c>
      <c r="J18" s="136" t="str">
        <f>'[1]Rekapitulace stavby'!AN14</f>
        <v>Vyplň údaj</v>
      </c>
      <c r="L18" s="132"/>
    </row>
    <row r="19" spans="2:12" s="133" customFormat="1" ht="6.95" customHeight="1" x14ac:dyDescent="0.2">
      <c r="B19" s="132"/>
      <c r="I19" s="134"/>
      <c r="L19" s="132"/>
    </row>
    <row r="20" spans="2:12" s="133" customFormat="1" ht="12" customHeight="1" x14ac:dyDescent="0.2">
      <c r="B20" s="132"/>
      <c r="D20" s="130" t="s">
        <v>105</v>
      </c>
      <c r="I20" s="88" t="s">
        <v>13</v>
      </c>
      <c r="J20" s="131" t="str">
        <f>IF('[1]Rekapitulace stavby'!AN16="","",'[1]Rekapitulace stavby'!AN16)</f>
        <v/>
      </c>
      <c r="L20" s="132"/>
    </row>
    <row r="21" spans="2:12" s="133" customFormat="1" ht="18" customHeight="1" x14ac:dyDescent="0.2">
      <c r="B21" s="132"/>
      <c r="E21" s="131" t="str">
        <f>IF('[1]Rekapitulace stavby'!E17="","",'[1]Rekapitulace stavby'!E17)</f>
        <v xml:space="preserve"> </v>
      </c>
      <c r="I21" s="88" t="s">
        <v>15</v>
      </c>
      <c r="J21" s="131" t="str">
        <f>IF('[1]Rekapitulace stavby'!AN17="","",'[1]Rekapitulace stavby'!AN17)</f>
        <v/>
      </c>
      <c r="L21" s="132"/>
    </row>
    <row r="22" spans="2:12" s="133" customFormat="1" ht="6.95" customHeight="1" x14ac:dyDescent="0.2">
      <c r="B22" s="132"/>
      <c r="I22" s="134"/>
      <c r="L22" s="132"/>
    </row>
    <row r="23" spans="2:12" s="133" customFormat="1" ht="12" customHeight="1" x14ac:dyDescent="0.2">
      <c r="B23" s="132"/>
      <c r="D23" s="130" t="s">
        <v>106</v>
      </c>
      <c r="I23" s="88" t="s">
        <v>13</v>
      </c>
      <c r="J23" s="131" t="str">
        <f>IF('[1]Rekapitulace stavby'!AN19="","",'[1]Rekapitulace stavby'!AN19)</f>
        <v/>
      </c>
      <c r="L23" s="132"/>
    </row>
    <row r="24" spans="2:12" s="133" customFormat="1" ht="18" customHeight="1" x14ac:dyDescent="0.2">
      <c r="B24" s="132"/>
      <c r="E24" s="131" t="str">
        <f>IF('[1]Rekapitulace stavby'!E20="","",'[1]Rekapitulace stavby'!E20)</f>
        <v xml:space="preserve"> </v>
      </c>
      <c r="I24" s="88" t="s">
        <v>15</v>
      </c>
      <c r="J24" s="131" t="str">
        <f>IF('[1]Rekapitulace stavby'!AN20="","",'[1]Rekapitulace stavby'!AN20)</f>
        <v/>
      </c>
      <c r="L24" s="132"/>
    </row>
    <row r="25" spans="2:12" s="133" customFormat="1" ht="6.95" customHeight="1" x14ac:dyDescent="0.2">
      <c r="B25" s="132"/>
      <c r="I25" s="134"/>
      <c r="L25" s="132"/>
    </row>
    <row r="26" spans="2:12" s="133" customFormat="1" ht="12" customHeight="1" x14ac:dyDescent="0.2">
      <c r="B26" s="132"/>
      <c r="D26" s="130" t="s">
        <v>107</v>
      </c>
      <c r="I26" s="134"/>
      <c r="L26" s="132"/>
    </row>
    <row r="27" spans="2:12" s="138" customFormat="1" ht="16.5" customHeight="1" x14ac:dyDescent="0.2">
      <c r="B27" s="137"/>
      <c r="E27" s="260" t="s">
        <v>8</v>
      </c>
      <c r="F27" s="260"/>
      <c r="G27" s="260"/>
      <c r="H27" s="260"/>
      <c r="I27" s="139"/>
      <c r="L27" s="137"/>
    </row>
    <row r="28" spans="2:12" s="133" customFormat="1" ht="6.95" customHeight="1" x14ac:dyDescent="0.2">
      <c r="B28" s="132"/>
      <c r="I28" s="134"/>
      <c r="L28" s="132"/>
    </row>
    <row r="29" spans="2:12" s="133" customFormat="1" ht="6.95" customHeight="1" x14ac:dyDescent="0.2">
      <c r="B29" s="132"/>
      <c r="D29" s="140"/>
      <c r="E29" s="140"/>
      <c r="F29" s="140"/>
      <c r="G29" s="140"/>
      <c r="H29" s="140"/>
      <c r="I29" s="141"/>
      <c r="J29" s="140"/>
      <c r="K29" s="140"/>
      <c r="L29" s="132"/>
    </row>
    <row r="30" spans="2:12" s="133" customFormat="1" ht="25.35" customHeight="1" x14ac:dyDescent="0.2">
      <c r="B30" s="132"/>
      <c r="D30" s="89" t="s">
        <v>17</v>
      </c>
      <c r="I30" s="134"/>
      <c r="J30" s="90">
        <f>ROUND(J80, 2)</f>
        <v>-412403.76</v>
      </c>
      <c r="L30" s="132"/>
    </row>
    <row r="31" spans="2:12" s="133" customFormat="1" ht="6.95" customHeight="1" x14ac:dyDescent="0.2">
      <c r="B31" s="132"/>
      <c r="D31" s="140"/>
      <c r="E31" s="140"/>
      <c r="F31" s="140"/>
      <c r="G31" s="140"/>
      <c r="H31" s="140"/>
      <c r="I31" s="141"/>
      <c r="J31" s="140"/>
      <c r="K31" s="140"/>
      <c r="L31" s="132"/>
    </row>
    <row r="32" spans="2:12" s="133" customFormat="1" ht="14.45" customHeight="1" x14ac:dyDescent="0.2">
      <c r="B32" s="132"/>
      <c r="F32" s="91" t="s">
        <v>19</v>
      </c>
      <c r="I32" s="92" t="s">
        <v>18</v>
      </c>
      <c r="J32" s="91" t="s">
        <v>20</v>
      </c>
      <c r="L32" s="132"/>
    </row>
    <row r="33" spans="2:12" s="133" customFormat="1" ht="14.45" customHeight="1" x14ac:dyDescent="0.2">
      <c r="B33" s="132"/>
      <c r="D33" s="130" t="s">
        <v>21</v>
      </c>
      <c r="E33" s="130" t="s">
        <v>22</v>
      </c>
      <c r="F33" s="93">
        <f>ROUND((SUM(BE80:BE89)),  2)</f>
        <v>-412403.76</v>
      </c>
      <c r="I33" s="94">
        <v>0.21</v>
      </c>
      <c r="J33" s="93">
        <f>ROUND(((SUM(BE80:BE89))*I33),  2)</f>
        <v>-86604.79</v>
      </c>
      <c r="L33" s="132"/>
    </row>
    <row r="34" spans="2:12" s="133" customFormat="1" ht="14.45" customHeight="1" x14ac:dyDescent="0.2">
      <c r="B34" s="132"/>
      <c r="E34" s="130" t="s">
        <v>23</v>
      </c>
      <c r="F34" s="93">
        <f>ROUND((SUM(BF80:BF89)),  2)</f>
        <v>0</v>
      </c>
      <c r="I34" s="94">
        <v>0.15</v>
      </c>
      <c r="J34" s="93">
        <f>ROUND(((SUM(BF80:BF89))*I34),  2)</f>
        <v>0</v>
      </c>
      <c r="L34" s="132"/>
    </row>
    <row r="35" spans="2:12" s="133" customFormat="1" ht="14.45" hidden="1" customHeight="1" x14ac:dyDescent="0.2">
      <c r="B35" s="132"/>
      <c r="E35" s="130" t="s">
        <v>24</v>
      </c>
      <c r="F35" s="93">
        <f>ROUND((SUM(BG80:BG89)),  2)</f>
        <v>0</v>
      </c>
      <c r="I35" s="94">
        <v>0.21</v>
      </c>
      <c r="J35" s="93">
        <f>0</f>
        <v>0</v>
      </c>
      <c r="L35" s="132"/>
    </row>
    <row r="36" spans="2:12" s="133" customFormat="1" ht="14.45" hidden="1" customHeight="1" x14ac:dyDescent="0.2">
      <c r="B36" s="132"/>
      <c r="E36" s="130" t="s">
        <v>25</v>
      </c>
      <c r="F36" s="93">
        <f>ROUND((SUM(BH80:BH89)),  2)</f>
        <v>0</v>
      </c>
      <c r="I36" s="94">
        <v>0.15</v>
      </c>
      <c r="J36" s="93">
        <f>0</f>
        <v>0</v>
      </c>
      <c r="L36" s="132"/>
    </row>
    <row r="37" spans="2:12" s="133" customFormat="1" ht="14.45" hidden="1" customHeight="1" x14ac:dyDescent="0.2">
      <c r="B37" s="132"/>
      <c r="E37" s="130" t="s">
        <v>26</v>
      </c>
      <c r="F37" s="93">
        <f>ROUND((SUM(BI80:BI89)),  2)</f>
        <v>0</v>
      </c>
      <c r="I37" s="94">
        <v>0</v>
      </c>
      <c r="J37" s="93">
        <f>0</f>
        <v>0</v>
      </c>
      <c r="L37" s="132"/>
    </row>
    <row r="38" spans="2:12" s="133" customFormat="1" ht="6.95" customHeight="1" x14ac:dyDescent="0.2">
      <c r="B38" s="132"/>
      <c r="I38" s="134"/>
      <c r="L38" s="132"/>
    </row>
    <row r="39" spans="2:12" s="133" customFormat="1" ht="25.35" customHeight="1" x14ac:dyDescent="0.2">
      <c r="B39" s="132"/>
      <c r="C39" s="142"/>
      <c r="D39" s="95" t="s">
        <v>27</v>
      </c>
      <c r="E39" s="143"/>
      <c r="F39" s="143"/>
      <c r="G39" s="96" t="s">
        <v>28</v>
      </c>
      <c r="H39" s="97" t="s">
        <v>29</v>
      </c>
      <c r="I39" s="144"/>
      <c r="J39" s="98">
        <f>SUM(J30:J37)</f>
        <v>-499008.55</v>
      </c>
      <c r="K39" s="145"/>
      <c r="L39" s="132"/>
    </row>
    <row r="40" spans="2:12" s="133" customFormat="1" ht="14.45" customHeight="1" x14ac:dyDescent="0.2">
      <c r="B40" s="146"/>
      <c r="C40" s="147"/>
      <c r="D40" s="147"/>
      <c r="E40" s="147"/>
      <c r="F40" s="147"/>
      <c r="G40" s="147"/>
      <c r="H40" s="147"/>
      <c r="I40" s="148"/>
      <c r="J40" s="147"/>
      <c r="K40" s="147"/>
      <c r="L40" s="132"/>
    </row>
    <row r="44" spans="2:12" s="133" customFormat="1" ht="6.95" customHeight="1" x14ac:dyDescent="0.2">
      <c r="B44" s="149"/>
      <c r="C44" s="150"/>
      <c r="D44" s="150"/>
      <c r="E44" s="150"/>
      <c r="F44" s="150"/>
      <c r="G44" s="150"/>
      <c r="H44" s="150"/>
      <c r="I44" s="151"/>
      <c r="J44" s="150"/>
      <c r="K44" s="150"/>
      <c r="L44" s="132"/>
    </row>
    <row r="45" spans="2:12" s="133" customFormat="1" ht="24.95" customHeight="1" x14ac:dyDescent="0.2">
      <c r="B45" s="132"/>
      <c r="C45" s="87" t="s">
        <v>108</v>
      </c>
      <c r="I45" s="134"/>
      <c r="L45" s="132"/>
    </row>
    <row r="46" spans="2:12" s="133" customFormat="1" ht="6.95" customHeight="1" x14ac:dyDescent="0.2">
      <c r="B46" s="132"/>
      <c r="I46" s="134"/>
      <c r="L46" s="132"/>
    </row>
    <row r="47" spans="2:12" s="133" customFormat="1" ht="12" customHeight="1" x14ac:dyDescent="0.2">
      <c r="B47" s="132"/>
      <c r="C47" s="130" t="s">
        <v>3</v>
      </c>
      <c r="I47" s="134"/>
      <c r="L47" s="132"/>
    </row>
    <row r="48" spans="2:12" s="133" customFormat="1" ht="16.5" customHeight="1" x14ac:dyDescent="0.2">
      <c r="B48" s="132"/>
      <c r="E48" s="256" t="str">
        <f>E7</f>
        <v>Dopravní terminál v Jablunkově</v>
      </c>
      <c r="F48" s="257"/>
      <c r="G48" s="257"/>
      <c r="H48" s="257"/>
      <c r="I48" s="134"/>
      <c r="L48" s="132"/>
    </row>
    <row r="49" spans="2:47" s="133" customFormat="1" ht="12" customHeight="1" x14ac:dyDescent="0.2">
      <c r="B49" s="132"/>
      <c r="C49" s="130" t="s">
        <v>71</v>
      </c>
      <c r="I49" s="134"/>
      <c r="L49" s="132"/>
    </row>
    <row r="50" spans="2:47" s="133" customFormat="1" ht="16.5" customHeight="1" x14ac:dyDescent="0.2">
      <c r="B50" s="132"/>
      <c r="E50" s="254" t="str">
        <f>E9</f>
        <v>SO05 - Komunikace a parkoviště</v>
      </c>
      <c r="F50" s="255"/>
      <c r="G50" s="255"/>
      <c r="H50" s="255"/>
      <c r="I50" s="134"/>
      <c r="L50" s="132"/>
    </row>
    <row r="51" spans="2:47" s="133" customFormat="1" ht="6.95" customHeight="1" x14ac:dyDescent="0.2">
      <c r="B51" s="132"/>
      <c r="I51" s="134"/>
      <c r="L51" s="132"/>
    </row>
    <row r="52" spans="2:47" s="133" customFormat="1" ht="12" customHeight="1" x14ac:dyDescent="0.2">
      <c r="B52" s="132"/>
      <c r="C52" s="130" t="s">
        <v>9</v>
      </c>
      <c r="F52" s="131" t="str">
        <f>F12</f>
        <v>Obec Jablunkov</v>
      </c>
      <c r="I52" s="88" t="s">
        <v>11</v>
      </c>
      <c r="J52" s="135" t="str">
        <f>IF(J12="","",J12)</f>
        <v>26. 4. 2019</v>
      </c>
      <c r="L52" s="132"/>
    </row>
    <row r="53" spans="2:47" s="133" customFormat="1" ht="6.95" customHeight="1" x14ac:dyDescent="0.2">
      <c r="B53" s="132"/>
      <c r="I53" s="134"/>
      <c r="L53" s="132"/>
    </row>
    <row r="54" spans="2:47" s="133" customFormat="1" ht="13.7" customHeight="1" x14ac:dyDescent="0.2">
      <c r="B54" s="132"/>
      <c r="C54" s="130" t="s">
        <v>12</v>
      </c>
      <c r="F54" s="131" t="str">
        <f>E15</f>
        <v>Město Jablunkov</v>
      </c>
      <c r="I54" s="88" t="s">
        <v>105</v>
      </c>
      <c r="J54" s="152" t="str">
        <f>E21</f>
        <v xml:space="preserve"> </v>
      </c>
      <c r="L54" s="132"/>
    </row>
    <row r="55" spans="2:47" s="133" customFormat="1" ht="13.7" customHeight="1" x14ac:dyDescent="0.2">
      <c r="B55" s="132"/>
      <c r="C55" s="130" t="s">
        <v>16</v>
      </c>
      <c r="F55" s="131" t="str">
        <f>IF(E18="","",E18)</f>
        <v>Vyplň údaj</v>
      </c>
      <c r="I55" s="88" t="s">
        <v>106</v>
      </c>
      <c r="J55" s="152" t="str">
        <f>E24</f>
        <v xml:space="preserve"> </v>
      </c>
      <c r="L55" s="132"/>
    </row>
    <row r="56" spans="2:47" s="133" customFormat="1" ht="10.35" customHeight="1" x14ac:dyDescent="0.2">
      <c r="B56" s="132"/>
      <c r="I56" s="134"/>
      <c r="L56" s="132"/>
    </row>
    <row r="57" spans="2:47" s="133" customFormat="1" ht="29.25" customHeight="1" x14ac:dyDescent="0.2">
      <c r="B57" s="132"/>
      <c r="C57" s="153" t="s">
        <v>72</v>
      </c>
      <c r="D57" s="142"/>
      <c r="E57" s="142"/>
      <c r="F57" s="142"/>
      <c r="G57" s="142"/>
      <c r="H57" s="142"/>
      <c r="I57" s="154"/>
      <c r="J57" s="155" t="s">
        <v>73</v>
      </c>
      <c r="K57" s="142"/>
      <c r="L57" s="132"/>
    </row>
    <row r="58" spans="2:47" s="133" customFormat="1" ht="10.35" customHeight="1" x14ac:dyDescent="0.2">
      <c r="B58" s="132"/>
      <c r="I58" s="134"/>
      <c r="L58" s="132"/>
    </row>
    <row r="59" spans="2:47" s="133" customFormat="1" ht="22.9" customHeight="1" x14ac:dyDescent="0.2">
      <c r="B59" s="132"/>
      <c r="C59" s="156" t="s">
        <v>35</v>
      </c>
      <c r="I59" s="134"/>
      <c r="J59" s="90">
        <f>J80</f>
        <v>-412403.76</v>
      </c>
      <c r="L59" s="132"/>
      <c r="AU59" s="131" t="s">
        <v>109</v>
      </c>
    </row>
    <row r="60" spans="2:47" s="6" customFormat="1" ht="24.95" customHeight="1" x14ac:dyDescent="0.2">
      <c r="B60" s="157"/>
      <c r="D60" s="158" t="s">
        <v>110</v>
      </c>
      <c r="E60" s="159"/>
      <c r="F60" s="159"/>
      <c r="G60" s="159"/>
      <c r="H60" s="159"/>
      <c r="I60" s="99"/>
      <c r="J60" s="160">
        <f>J81</f>
        <v>-412403.76</v>
      </c>
      <c r="L60" s="157"/>
    </row>
    <row r="61" spans="2:47" s="133" customFormat="1" ht="21.75" customHeight="1" x14ac:dyDescent="0.2">
      <c r="B61" s="132"/>
      <c r="I61" s="134"/>
      <c r="L61" s="132"/>
    </row>
    <row r="62" spans="2:47" s="133" customFormat="1" ht="6.95" customHeight="1" x14ac:dyDescent="0.2">
      <c r="B62" s="146"/>
      <c r="C62" s="147"/>
      <c r="D62" s="147"/>
      <c r="E62" s="147"/>
      <c r="F62" s="147"/>
      <c r="G62" s="147"/>
      <c r="H62" s="147"/>
      <c r="I62" s="148"/>
      <c r="J62" s="147"/>
      <c r="K62" s="147"/>
      <c r="L62" s="132"/>
    </row>
    <row r="66" spans="2:63" s="133" customFormat="1" ht="6.95" customHeight="1" x14ac:dyDescent="0.2">
      <c r="B66" s="149"/>
      <c r="C66" s="150"/>
      <c r="D66" s="150"/>
      <c r="E66" s="150"/>
      <c r="F66" s="150"/>
      <c r="G66" s="150"/>
      <c r="H66" s="150"/>
      <c r="I66" s="151"/>
      <c r="J66" s="150"/>
      <c r="K66" s="150"/>
      <c r="L66" s="132"/>
    </row>
    <row r="67" spans="2:63" s="133" customFormat="1" ht="24.95" customHeight="1" x14ac:dyDescent="0.2">
      <c r="B67" s="132"/>
      <c r="C67" s="15" t="s">
        <v>135</v>
      </c>
      <c r="I67" s="134"/>
      <c r="L67" s="132"/>
    </row>
    <row r="68" spans="2:63" s="133" customFormat="1" ht="6.95" customHeight="1" x14ac:dyDescent="0.2">
      <c r="B68" s="132"/>
      <c r="I68" s="134"/>
      <c r="L68" s="132"/>
    </row>
    <row r="69" spans="2:63" s="133" customFormat="1" ht="12" customHeight="1" x14ac:dyDescent="0.2">
      <c r="B69" s="132"/>
      <c r="C69" s="130" t="s">
        <v>3</v>
      </c>
      <c r="I69" s="134"/>
      <c r="L69" s="132"/>
    </row>
    <row r="70" spans="2:63" s="133" customFormat="1" ht="16.5" customHeight="1" x14ac:dyDescent="0.2">
      <c r="B70" s="132"/>
      <c r="E70" s="256" t="str">
        <f>E7</f>
        <v>Dopravní terminál v Jablunkově</v>
      </c>
      <c r="F70" s="256"/>
      <c r="G70" s="256"/>
      <c r="H70" s="256"/>
      <c r="I70" s="134"/>
      <c r="L70" s="132"/>
    </row>
    <row r="71" spans="2:63" s="133" customFormat="1" ht="12" customHeight="1" x14ac:dyDescent="0.2">
      <c r="B71" s="132"/>
      <c r="C71" s="130" t="s">
        <v>71</v>
      </c>
      <c r="I71" s="134"/>
      <c r="L71" s="132"/>
    </row>
    <row r="72" spans="2:63" s="133" customFormat="1" ht="16.5" customHeight="1" x14ac:dyDescent="0.2">
      <c r="B72" s="132"/>
      <c r="E72" s="254" t="str">
        <f>E9</f>
        <v>SO05 - Komunikace a parkoviště</v>
      </c>
      <c r="F72" s="254"/>
      <c r="G72" s="254"/>
      <c r="H72" s="254"/>
      <c r="I72" s="134"/>
      <c r="L72" s="132"/>
    </row>
    <row r="73" spans="2:63" s="133" customFormat="1" ht="6.95" customHeight="1" x14ac:dyDescent="0.2">
      <c r="B73" s="132"/>
      <c r="I73" s="134"/>
      <c r="L73" s="132"/>
    </row>
    <row r="74" spans="2:63" s="133" customFormat="1" ht="12" customHeight="1" x14ac:dyDescent="0.2">
      <c r="B74" s="132"/>
      <c r="C74" s="130" t="s">
        <v>9</v>
      </c>
      <c r="F74" s="131" t="str">
        <f>F12</f>
        <v>Obec Jablunkov</v>
      </c>
      <c r="I74" s="88" t="s">
        <v>11</v>
      </c>
      <c r="J74" s="135">
        <v>44369</v>
      </c>
      <c r="L74" s="132"/>
    </row>
    <row r="75" spans="2:63" s="133" customFormat="1" ht="6.95" customHeight="1" x14ac:dyDescent="0.2">
      <c r="B75" s="132"/>
      <c r="I75" s="134"/>
      <c r="L75" s="132"/>
    </row>
    <row r="76" spans="2:63" s="133" customFormat="1" ht="13.7" customHeight="1" x14ac:dyDescent="0.2">
      <c r="B76" s="132"/>
      <c r="C76" s="130" t="s">
        <v>12</v>
      </c>
      <c r="F76" s="131" t="s">
        <v>87</v>
      </c>
      <c r="I76" s="88"/>
      <c r="J76" s="152"/>
      <c r="L76" s="132"/>
    </row>
    <row r="77" spans="2:63" s="133" customFormat="1" ht="13.7" customHeight="1" x14ac:dyDescent="0.2">
      <c r="B77" s="132"/>
      <c r="C77" s="130" t="s">
        <v>16</v>
      </c>
      <c r="F77" s="131" t="s">
        <v>89</v>
      </c>
      <c r="I77" s="88"/>
      <c r="J77" s="152"/>
      <c r="L77" s="132"/>
    </row>
    <row r="78" spans="2:63" s="133" customFormat="1" ht="10.35" customHeight="1" x14ac:dyDescent="0.2">
      <c r="B78" s="132"/>
      <c r="I78" s="134"/>
      <c r="L78" s="132"/>
    </row>
    <row r="79" spans="2:63" s="168" customFormat="1" ht="29.25" customHeight="1" x14ac:dyDescent="0.2">
      <c r="B79" s="161"/>
      <c r="C79" s="162" t="s">
        <v>74</v>
      </c>
      <c r="D79" s="163" t="s">
        <v>34</v>
      </c>
      <c r="E79" s="163" t="s">
        <v>30</v>
      </c>
      <c r="F79" s="163" t="s">
        <v>31</v>
      </c>
      <c r="G79" s="163" t="s">
        <v>75</v>
      </c>
      <c r="H79" s="163" t="s">
        <v>76</v>
      </c>
      <c r="I79" s="100" t="s">
        <v>77</v>
      </c>
      <c r="J79" s="163" t="s">
        <v>73</v>
      </c>
      <c r="K79" s="164" t="s">
        <v>78</v>
      </c>
      <c r="L79" s="161"/>
      <c r="M79" s="165" t="s">
        <v>8</v>
      </c>
      <c r="N79" s="166" t="s">
        <v>21</v>
      </c>
      <c r="O79" s="166" t="s">
        <v>111</v>
      </c>
      <c r="P79" s="166" t="s">
        <v>112</v>
      </c>
      <c r="Q79" s="166" t="s">
        <v>113</v>
      </c>
      <c r="R79" s="166" t="s">
        <v>114</v>
      </c>
      <c r="S79" s="166" t="s">
        <v>115</v>
      </c>
      <c r="T79" s="167" t="s">
        <v>116</v>
      </c>
    </row>
    <row r="80" spans="2:63" s="133" customFormat="1" ht="22.9" customHeight="1" x14ac:dyDescent="0.25">
      <c r="B80" s="132"/>
      <c r="C80" s="169" t="s">
        <v>79</v>
      </c>
      <c r="I80" s="134"/>
      <c r="J80" s="170">
        <f>J81</f>
        <v>-412403.76</v>
      </c>
      <c r="L80" s="132"/>
      <c r="M80" s="171"/>
      <c r="N80" s="140"/>
      <c r="O80" s="140"/>
      <c r="P80" s="172" t="e">
        <f>#REF!+#REF!+P81+#REF!+#REF!+#REF!+#REF!</f>
        <v>#REF!</v>
      </c>
      <c r="Q80" s="140"/>
      <c r="R80" s="172" t="e">
        <f>#REF!+#REF!+R81+#REF!+#REF!+#REF!+#REF!</f>
        <v>#REF!</v>
      </c>
      <c r="S80" s="140"/>
      <c r="T80" s="173" t="e">
        <f>#REF!+#REF!+T81+#REF!+#REF!+#REF!+#REF!</f>
        <v>#REF!</v>
      </c>
      <c r="AT80" s="131" t="s">
        <v>36</v>
      </c>
      <c r="AU80" s="131" t="s">
        <v>109</v>
      </c>
      <c r="BK80" s="101" t="e">
        <f>#REF!+#REF!+BK81+#REF!+#REF!+#REF!+#REF!</f>
        <v>#REF!</v>
      </c>
    </row>
    <row r="81" spans="2:65" s="175" customFormat="1" ht="25.9" customHeight="1" x14ac:dyDescent="0.2">
      <c r="B81" s="174"/>
      <c r="D81" s="102" t="s">
        <v>36</v>
      </c>
      <c r="E81" s="176" t="s">
        <v>123</v>
      </c>
      <c r="F81" s="176" t="s">
        <v>124</v>
      </c>
      <c r="I81" s="177"/>
      <c r="J81" s="178">
        <f>SUM(J82:J87)</f>
        <v>-412403.76</v>
      </c>
      <c r="L81" s="174"/>
      <c r="M81" s="179"/>
      <c r="N81" s="180"/>
      <c r="O81" s="180"/>
      <c r="P81" s="181">
        <f>SUM(P82:P89)</f>
        <v>0</v>
      </c>
      <c r="Q81" s="180"/>
      <c r="R81" s="181">
        <f>SUM(R82:R89)</f>
        <v>0</v>
      </c>
      <c r="S81" s="180"/>
      <c r="T81" s="182">
        <f>SUM(T82:T89)</f>
        <v>0</v>
      </c>
      <c r="AR81" s="102" t="s">
        <v>40</v>
      </c>
      <c r="AT81" s="103" t="s">
        <v>36</v>
      </c>
      <c r="AU81" s="103" t="s">
        <v>117</v>
      </c>
      <c r="AY81" s="102" t="s">
        <v>118</v>
      </c>
      <c r="BK81" s="104">
        <f>SUM(BK82:BK89)</f>
        <v>-412403.76</v>
      </c>
    </row>
    <row r="82" spans="2:65" s="133" customFormat="1" ht="22.5" customHeight="1" x14ac:dyDescent="0.2">
      <c r="B82" s="132"/>
      <c r="C82" s="183" t="s">
        <v>125</v>
      </c>
      <c r="D82" s="183" t="s">
        <v>80</v>
      </c>
      <c r="E82" s="184" t="s">
        <v>126</v>
      </c>
      <c r="F82" s="185" t="s">
        <v>127</v>
      </c>
      <c r="G82" s="186" t="s">
        <v>81</v>
      </c>
      <c r="H82" s="187">
        <v>-1548</v>
      </c>
      <c r="I82" s="188">
        <v>185.32</v>
      </c>
      <c r="J82" s="189">
        <f>ROUND(I82*H82,2)</f>
        <v>-286875.36</v>
      </c>
      <c r="K82" s="185" t="s">
        <v>119</v>
      </c>
      <c r="L82" s="132"/>
      <c r="M82" s="190" t="s">
        <v>8</v>
      </c>
      <c r="N82" s="191" t="s">
        <v>22</v>
      </c>
      <c r="O82" s="192"/>
      <c r="P82" s="193">
        <f>O82*H82</f>
        <v>0</v>
      </c>
      <c r="Q82" s="193">
        <v>0</v>
      </c>
      <c r="R82" s="193">
        <f>Q82*H82</f>
        <v>0</v>
      </c>
      <c r="S82" s="193">
        <v>0</v>
      </c>
      <c r="T82" s="194">
        <f>S82*H82</f>
        <v>0</v>
      </c>
      <c r="AR82" s="131" t="s">
        <v>120</v>
      </c>
      <c r="AT82" s="131" t="s">
        <v>80</v>
      </c>
      <c r="AU82" s="131" t="s">
        <v>40</v>
      </c>
      <c r="AY82" s="131" t="s">
        <v>118</v>
      </c>
      <c r="BE82" s="195">
        <f>IF(N82="základní",J82,0)</f>
        <v>-286875.36</v>
      </c>
      <c r="BF82" s="195">
        <f>IF(N82="snížená",J82,0)</f>
        <v>0</v>
      </c>
      <c r="BG82" s="195">
        <f>IF(N82="zákl. přenesená",J82,0)</f>
        <v>0</v>
      </c>
      <c r="BH82" s="195">
        <f>IF(N82="sníž. přenesená",J82,0)</f>
        <v>0</v>
      </c>
      <c r="BI82" s="195">
        <f>IF(N82="nulová",J82,0)</f>
        <v>0</v>
      </c>
      <c r="BJ82" s="131" t="s">
        <v>40</v>
      </c>
      <c r="BK82" s="195">
        <f>ROUND(I82*H82,2)</f>
        <v>-286875.36</v>
      </c>
      <c r="BL82" s="131" t="s">
        <v>120</v>
      </c>
      <c r="BM82" s="131" t="s">
        <v>128</v>
      </c>
    </row>
    <row r="83" spans="2:65" s="7" customFormat="1" x14ac:dyDescent="0.2">
      <c r="B83" s="197"/>
      <c r="D83" s="196" t="s">
        <v>82</v>
      </c>
      <c r="E83" s="106" t="s">
        <v>8</v>
      </c>
      <c r="F83" s="198" t="s">
        <v>121</v>
      </c>
      <c r="H83" s="106" t="s">
        <v>8</v>
      </c>
      <c r="I83" s="105"/>
      <c r="L83" s="197"/>
      <c r="M83" s="199"/>
      <c r="N83" s="200"/>
      <c r="O83" s="200"/>
      <c r="P83" s="200"/>
      <c r="Q83" s="200"/>
      <c r="R83" s="200"/>
      <c r="S83" s="200"/>
      <c r="T83" s="201"/>
      <c r="AT83" s="106" t="s">
        <v>82</v>
      </c>
      <c r="AU83" s="106" t="s">
        <v>40</v>
      </c>
      <c r="AV83" s="7" t="s">
        <v>40</v>
      </c>
      <c r="AW83" s="7" t="s">
        <v>122</v>
      </c>
      <c r="AX83" s="7" t="s">
        <v>117</v>
      </c>
      <c r="AY83" s="106" t="s">
        <v>118</v>
      </c>
    </row>
    <row r="84" spans="2:65" s="8" customFormat="1" x14ac:dyDescent="0.2">
      <c r="B84" s="202"/>
      <c r="D84" s="196" t="s">
        <v>82</v>
      </c>
      <c r="E84" s="108" t="s">
        <v>8</v>
      </c>
      <c r="F84" s="203" t="s">
        <v>129</v>
      </c>
      <c r="H84" s="204">
        <v>-1500</v>
      </c>
      <c r="I84" s="107"/>
      <c r="L84" s="202"/>
      <c r="M84" s="205"/>
      <c r="N84" s="206"/>
      <c r="O84" s="206"/>
      <c r="P84" s="206"/>
      <c r="Q84" s="206"/>
      <c r="R84" s="206"/>
      <c r="S84" s="206"/>
      <c r="T84" s="207"/>
      <c r="AT84" s="108" t="s">
        <v>82</v>
      </c>
      <c r="AU84" s="108" t="s">
        <v>40</v>
      </c>
      <c r="AV84" s="8" t="s">
        <v>98</v>
      </c>
      <c r="AW84" s="8" t="s">
        <v>122</v>
      </c>
      <c r="AX84" s="8" t="s">
        <v>117</v>
      </c>
      <c r="AY84" s="108" t="s">
        <v>118</v>
      </c>
    </row>
    <row r="85" spans="2:65" s="8" customFormat="1" x14ac:dyDescent="0.2">
      <c r="B85" s="202"/>
      <c r="D85" s="196" t="s">
        <v>82</v>
      </c>
      <c r="E85" s="108" t="s">
        <v>8</v>
      </c>
      <c r="F85" s="203" t="s">
        <v>130</v>
      </c>
      <c r="H85" s="204">
        <v>-48</v>
      </c>
      <c r="I85" s="107"/>
      <c r="L85" s="202"/>
      <c r="M85" s="205"/>
      <c r="N85" s="206"/>
      <c r="O85" s="206"/>
      <c r="P85" s="206"/>
      <c r="Q85" s="206"/>
      <c r="R85" s="206"/>
      <c r="S85" s="206"/>
      <c r="T85" s="207"/>
      <c r="AT85" s="108" t="s">
        <v>82</v>
      </c>
      <c r="AU85" s="108" t="s">
        <v>40</v>
      </c>
      <c r="AV85" s="8" t="s">
        <v>98</v>
      </c>
      <c r="AW85" s="8" t="s">
        <v>122</v>
      </c>
      <c r="AX85" s="8" t="s">
        <v>117</v>
      </c>
      <c r="AY85" s="108" t="s">
        <v>118</v>
      </c>
    </row>
    <row r="86" spans="2:65" s="9" customFormat="1" x14ac:dyDescent="0.2">
      <c r="B86" s="208"/>
      <c r="D86" s="196" t="s">
        <v>82</v>
      </c>
      <c r="E86" s="110" t="s">
        <v>8</v>
      </c>
      <c r="F86" s="209" t="s">
        <v>83</v>
      </c>
      <c r="H86" s="210">
        <v>-1548</v>
      </c>
      <c r="I86" s="109"/>
      <c r="L86" s="208"/>
      <c r="M86" s="211"/>
      <c r="N86" s="212"/>
      <c r="O86" s="212"/>
      <c r="P86" s="212"/>
      <c r="Q86" s="212"/>
      <c r="R86" s="212"/>
      <c r="S86" s="212"/>
      <c r="T86" s="213"/>
      <c r="AT86" s="110" t="s">
        <v>82</v>
      </c>
      <c r="AU86" s="110" t="s">
        <v>40</v>
      </c>
      <c r="AV86" s="9" t="s">
        <v>120</v>
      </c>
      <c r="AW86" s="9" t="s">
        <v>122</v>
      </c>
      <c r="AX86" s="9" t="s">
        <v>40</v>
      </c>
      <c r="AY86" s="110" t="s">
        <v>118</v>
      </c>
    </row>
    <row r="87" spans="2:65" s="133" customFormat="1" ht="22.5" customHeight="1" x14ac:dyDescent="0.2">
      <c r="B87" s="132"/>
      <c r="C87" s="183" t="s">
        <v>84</v>
      </c>
      <c r="D87" s="183" t="s">
        <v>80</v>
      </c>
      <c r="E87" s="184" t="s">
        <v>131</v>
      </c>
      <c r="F87" s="185" t="s">
        <v>132</v>
      </c>
      <c r="G87" s="186" t="s">
        <v>81</v>
      </c>
      <c r="H87" s="187">
        <v>-540</v>
      </c>
      <c r="I87" s="188">
        <v>232.46</v>
      </c>
      <c r="J87" s="189">
        <f>ROUND(I87*H87,2)</f>
        <v>-125528.4</v>
      </c>
      <c r="K87" s="185" t="s">
        <v>119</v>
      </c>
      <c r="L87" s="132"/>
      <c r="M87" s="190" t="s">
        <v>8</v>
      </c>
      <c r="N87" s="191" t="s">
        <v>22</v>
      </c>
      <c r="O87" s="192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AR87" s="131" t="s">
        <v>120</v>
      </c>
      <c r="AT87" s="131" t="s">
        <v>80</v>
      </c>
      <c r="AU87" s="131" t="s">
        <v>40</v>
      </c>
      <c r="AY87" s="131" t="s">
        <v>118</v>
      </c>
      <c r="BE87" s="195">
        <f>IF(N87="základní",J87,0)</f>
        <v>-125528.4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131" t="s">
        <v>40</v>
      </c>
      <c r="BK87" s="195">
        <f>ROUND(I87*H87,2)</f>
        <v>-125528.4</v>
      </c>
      <c r="BL87" s="131" t="s">
        <v>120</v>
      </c>
      <c r="BM87" s="131" t="s">
        <v>133</v>
      </c>
    </row>
    <row r="88" spans="2:65" s="7" customFormat="1" x14ac:dyDescent="0.2">
      <c r="B88" s="197"/>
      <c r="D88" s="196" t="s">
        <v>82</v>
      </c>
      <c r="E88" s="106" t="s">
        <v>8</v>
      </c>
      <c r="F88" s="198" t="s">
        <v>121</v>
      </c>
      <c r="H88" s="106" t="s">
        <v>8</v>
      </c>
      <c r="I88" s="105"/>
      <c r="L88" s="197"/>
      <c r="M88" s="199"/>
      <c r="N88" s="200"/>
      <c r="O88" s="200"/>
      <c r="P88" s="200"/>
      <c r="Q88" s="200"/>
      <c r="R88" s="200"/>
      <c r="S88" s="200"/>
      <c r="T88" s="201"/>
      <c r="AT88" s="106" t="s">
        <v>82</v>
      </c>
      <c r="AU88" s="106" t="s">
        <v>40</v>
      </c>
      <c r="AV88" s="7" t="s">
        <v>40</v>
      </c>
      <c r="AW88" s="7" t="s">
        <v>122</v>
      </c>
      <c r="AX88" s="7" t="s">
        <v>117</v>
      </c>
      <c r="AY88" s="106" t="s">
        <v>118</v>
      </c>
    </row>
    <row r="89" spans="2:65" s="8" customFormat="1" x14ac:dyDescent="0.2">
      <c r="B89" s="202"/>
      <c r="D89" s="196" t="s">
        <v>82</v>
      </c>
      <c r="E89" s="108" t="s">
        <v>8</v>
      </c>
      <c r="F89" s="203" t="s">
        <v>134</v>
      </c>
      <c r="H89" s="204">
        <v>-540</v>
      </c>
      <c r="I89" s="107"/>
      <c r="L89" s="202"/>
      <c r="M89" s="205"/>
      <c r="N89" s="206"/>
      <c r="O89" s="206"/>
      <c r="P89" s="206"/>
      <c r="Q89" s="206"/>
      <c r="R89" s="206"/>
      <c r="S89" s="206"/>
      <c r="T89" s="207"/>
      <c r="AT89" s="108" t="s">
        <v>82</v>
      </c>
      <c r="AU89" s="108" t="s">
        <v>40</v>
      </c>
      <c r="AV89" s="8" t="s">
        <v>98</v>
      </c>
      <c r="AW89" s="8" t="s">
        <v>122</v>
      </c>
      <c r="AX89" s="8" t="s">
        <v>40</v>
      </c>
      <c r="AY89" s="108" t="s">
        <v>118</v>
      </c>
    </row>
    <row r="90" spans="2:65" s="133" customFormat="1" ht="6.95" customHeight="1" x14ac:dyDescent="0.2">
      <c r="B90" s="146"/>
      <c r="C90" s="147"/>
      <c r="D90" s="147"/>
      <c r="E90" s="147"/>
      <c r="F90" s="147"/>
      <c r="G90" s="147"/>
      <c r="H90" s="147"/>
      <c r="I90" s="148"/>
      <c r="J90" s="147"/>
      <c r="K90" s="147"/>
      <c r="L90" s="132"/>
    </row>
  </sheetData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90"/>
  <sheetViews>
    <sheetView topLeftCell="A74" workbookViewId="0">
      <selection activeCell="I82" sqref="I82:I87"/>
    </sheetView>
  </sheetViews>
  <sheetFormatPr defaultColWidth="9.33203125" defaultRowHeight="11.25" x14ac:dyDescent="0.2"/>
  <cols>
    <col min="1" max="1" width="8.33203125" style="128" customWidth="1"/>
    <col min="2" max="2" width="1.6640625" style="128" customWidth="1"/>
    <col min="3" max="3" width="4.1640625" style="128" customWidth="1"/>
    <col min="4" max="4" width="4.33203125" style="128" customWidth="1"/>
    <col min="5" max="5" width="17.1640625" style="128" customWidth="1"/>
    <col min="6" max="6" width="100.83203125" style="128" customWidth="1"/>
    <col min="7" max="7" width="8.6640625" style="128" customWidth="1"/>
    <col min="8" max="8" width="11.1640625" style="128" customWidth="1"/>
    <col min="9" max="9" width="14.1640625" style="83" customWidth="1"/>
    <col min="10" max="10" width="23.5" style="128" customWidth="1"/>
    <col min="11" max="11" width="15.5" style="128" customWidth="1"/>
    <col min="12" max="12" width="9.33203125" style="128"/>
    <col min="13" max="13" width="10.83203125" style="128" hidden="1" customWidth="1"/>
    <col min="14" max="14" width="9.33203125" style="128"/>
    <col min="15" max="20" width="14.1640625" style="128" hidden="1" customWidth="1"/>
    <col min="21" max="21" width="16.33203125" style="128" hidden="1" customWidth="1"/>
    <col min="22" max="22" width="12.33203125" style="128" customWidth="1"/>
    <col min="23" max="23" width="16.33203125" style="128" customWidth="1"/>
    <col min="24" max="24" width="12.33203125" style="128" customWidth="1"/>
    <col min="25" max="25" width="15" style="128" customWidth="1"/>
    <col min="26" max="26" width="11" style="128" customWidth="1"/>
    <col min="27" max="27" width="15" style="128" customWidth="1"/>
    <col min="28" max="28" width="16.33203125" style="128" customWidth="1"/>
    <col min="29" max="29" width="11" style="128" customWidth="1"/>
    <col min="30" max="30" width="15" style="128" customWidth="1"/>
    <col min="31" max="31" width="16.33203125" style="128" customWidth="1"/>
    <col min="32" max="16384" width="9.33203125" style="128"/>
  </cols>
  <sheetData>
    <row r="2" spans="2:46" ht="36.950000000000003" customHeight="1" x14ac:dyDescent="0.2"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AT2" s="131" t="s">
        <v>97</v>
      </c>
    </row>
    <row r="3" spans="2:46" ht="6.95" customHeight="1" x14ac:dyDescent="0.2">
      <c r="B3" s="84"/>
      <c r="C3" s="85"/>
      <c r="D3" s="85"/>
      <c r="E3" s="85"/>
      <c r="F3" s="85"/>
      <c r="G3" s="85"/>
      <c r="H3" s="85"/>
      <c r="I3" s="86"/>
      <c r="J3" s="85"/>
      <c r="K3" s="85"/>
      <c r="L3" s="13"/>
      <c r="AT3" s="131" t="s">
        <v>98</v>
      </c>
    </row>
    <row r="4" spans="2:46" ht="24.95" customHeight="1" x14ac:dyDescent="0.2">
      <c r="B4" s="13"/>
      <c r="D4" s="87" t="s">
        <v>99</v>
      </c>
      <c r="L4" s="13"/>
      <c r="M4" s="16" t="s">
        <v>100</v>
      </c>
      <c r="AT4" s="131" t="s">
        <v>101</v>
      </c>
    </row>
    <row r="5" spans="2:46" ht="6.95" customHeight="1" x14ac:dyDescent="0.2">
      <c r="B5" s="13"/>
      <c r="L5" s="13"/>
    </row>
    <row r="6" spans="2:46" ht="12" customHeight="1" x14ac:dyDescent="0.2">
      <c r="B6" s="13"/>
      <c r="D6" s="130" t="s">
        <v>3</v>
      </c>
      <c r="L6" s="13"/>
    </row>
    <row r="7" spans="2:46" ht="16.5" customHeight="1" x14ac:dyDescent="0.2">
      <c r="B7" s="13"/>
      <c r="E7" s="256" t="str">
        <f>'[1]Rekapitulace stavby'!K6</f>
        <v>Dopravní terminál v Jablunkově</v>
      </c>
      <c r="F7" s="257"/>
      <c r="G7" s="257"/>
      <c r="H7" s="257"/>
      <c r="L7" s="13"/>
    </row>
    <row r="8" spans="2:46" s="133" customFormat="1" ht="12" customHeight="1" x14ac:dyDescent="0.2">
      <c r="B8" s="132"/>
      <c r="D8" s="130" t="s">
        <v>71</v>
      </c>
      <c r="I8" s="134"/>
      <c r="L8" s="132"/>
    </row>
    <row r="9" spans="2:46" s="133" customFormat="1" ht="36.950000000000003" customHeight="1" x14ac:dyDescent="0.2">
      <c r="B9" s="132"/>
      <c r="E9" s="254" t="s">
        <v>102</v>
      </c>
      <c r="F9" s="255"/>
      <c r="G9" s="255"/>
      <c r="H9" s="255"/>
      <c r="I9" s="134"/>
      <c r="L9" s="132"/>
    </row>
    <row r="10" spans="2:46" s="133" customFormat="1" x14ac:dyDescent="0.2">
      <c r="B10" s="132"/>
      <c r="I10" s="134"/>
      <c r="L10" s="132"/>
    </row>
    <row r="11" spans="2:46" s="133" customFormat="1" ht="12" customHeight="1" x14ac:dyDescent="0.2">
      <c r="B11" s="132"/>
      <c r="D11" s="130" t="s">
        <v>5</v>
      </c>
      <c r="F11" s="131" t="s">
        <v>103</v>
      </c>
      <c r="I11" s="88" t="s">
        <v>7</v>
      </c>
      <c r="J11" s="131" t="s">
        <v>8</v>
      </c>
      <c r="L11" s="132"/>
    </row>
    <row r="12" spans="2:46" s="133" customFormat="1" ht="12" customHeight="1" x14ac:dyDescent="0.2">
      <c r="B12" s="132"/>
      <c r="D12" s="130" t="s">
        <v>9</v>
      </c>
      <c r="F12" s="131" t="s">
        <v>10</v>
      </c>
      <c r="I12" s="88" t="s">
        <v>11</v>
      </c>
      <c r="J12" s="135" t="str">
        <f>'[1]Rekapitulace stavby'!AN8</f>
        <v>26. 4. 2019</v>
      </c>
      <c r="L12" s="132"/>
    </row>
    <row r="13" spans="2:46" s="133" customFormat="1" ht="10.9" customHeight="1" x14ac:dyDescent="0.2">
      <c r="B13" s="132"/>
      <c r="I13" s="134"/>
      <c r="L13" s="132"/>
    </row>
    <row r="14" spans="2:46" s="133" customFormat="1" ht="12" customHeight="1" x14ac:dyDescent="0.2">
      <c r="B14" s="132"/>
      <c r="D14" s="130" t="s">
        <v>12</v>
      </c>
      <c r="I14" s="88" t="s">
        <v>13</v>
      </c>
      <c r="J14" s="131" t="s">
        <v>14</v>
      </c>
      <c r="L14" s="132"/>
    </row>
    <row r="15" spans="2:46" s="133" customFormat="1" ht="18" customHeight="1" x14ac:dyDescent="0.2">
      <c r="B15" s="132"/>
      <c r="E15" s="131" t="s">
        <v>104</v>
      </c>
      <c r="I15" s="88" t="s">
        <v>15</v>
      </c>
      <c r="J15" s="131" t="s">
        <v>8</v>
      </c>
      <c r="L15" s="132"/>
    </row>
    <row r="16" spans="2:46" s="133" customFormat="1" ht="6.95" customHeight="1" x14ac:dyDescent="0.2">
      <c r="B16" s="132"/>
      <c r="I16" s="134"/>
      <c r="L16" s="132"/>
    </row>
    <row r="17" spans="2:12" s="133" customFormat="1" ht="12" customHeight="1" x14ac:dyDescent="0.2">
      <c r="B17" s="132"/>
      <c r="D17" s="130" t="s">
        <v>16</v>
      </c>
      <c r="I17" s="88" t="s">
        <v>13</v>
      </c>
      <c r="J17" s="136" t="str">
        <f>'[1]Rekapitulace stavby'!AN13</f>
        <v>Vyplň údaj</v>
      </c>
      <c r="L17" s="132"/>
    </row>
    <row r="18" spans="2:12" s="133" customFormat="1" ht="18" customHeight="1" x14ac:dyDescent="0.2">
      <c r="B18" s="132"/>
      <c r="E18" s="258" t="str">
        <f>'[1]Rekapitulace stavby'!E14</f>
        <v>Vyplň údaj</v>
      </c>
      <c r="F18" s="259"/>
      <c r="G18" s="259"/>
      <c r="H18" s="259"/>
      <c r="I18" s="88" t="s">
        <v>15</v>
      </c>
      <c r="J18" s="136" t="str">
        <f>'[1]Rekapitulace stavby'!AN14</f>
        <v>Vyplň údaj</v>
      </c>
      <c r="L18" s="132"/>
    </row>
    <row r="19" spans="2:12" s="133" customFormat="1" ht="6.95" customHeight="1" x14ac:dyDescent="0.2">
      <c r="B19" s="132"/>
      <c r="I19" s="134"/>
      <c r="L19" s="132"/>
    </row>
    <row r="20" spans="2:12" s="133" customFormat="1" ht="12" customHeight="1" x14ac:dyDescent="0.2">
      <c r="B20" s="132"/>
      <c r="D20" s="130" t="s">
        <v>105</v>
      </c>
      <c r="I20" s="88" t="s">
        <v>13</v>
      </c>
      <c r="J20" s="131" t="str">
        <f>IF('[1]Rekapitulace stavby'!AN16="","",'[1]Rekapitulace stavby'!AN16)</f>
        <v/>
      </c>
      <c r="L20" s="132"/>
    </row>
    <row r="21" spans="2:12" s="133" customFormat="1" ht="18" customHeight="1" x14ac:dyDescent="0.2">
      <c r="B21" s="132"/>
      <c r="E21" s="131" t="str">
        <f>IF('[1]Rekapitulace stavby'!E17="","",'[1]Rekapitulace stavby'!E17)</f>
        <v xml:space="preserve"> </v>
      </c>
      <c r="I21" s="88" t="s">
        <v>15</v>
      </c>
      <c r="J21" s="131" t="str">
        <f>IF('[1]Rekapitulace stavby'!AN17="","",'[1]Rekapitulace stavby'!AN17)</f>
        <v/>
      </c>
      <c r="L21" s="132"/>
    </row>
    <row r="22" spans="2:12" s="133" customFormat="1" ht="6.95" customHeight="1" x14ac:dyDescent="0.2">
      <c r="B22" s="132"/>
      <c r="I22" s="134"/>
      <c r="L22" s="132"/>
    </row>
    <row r="23" spans="2:12" s="133" customFormat="1" ht="12" customHeight="1" x14ac:dyDescent="0.2">
      <c r="B23" s="132"/>
      <c r="D23" s="130" t="s">
        <v>106</v>
      </c>
      <c r="I23" s="88" t="s">
        <v>13</v>
      </c>
      <c r="J23" s="131" t="str">
        <f>IF('[1]Rekapitulace stavby'!AN19="","",'[1]Rekapitulace stavby'!AN19)</f>
        <v/>
      </c>
      <c r="L23" s="132"/>
    </row>
    <row r="24" spans="2:12" s="133" customFormat="1" ht="18" customHeight="1" x14ac:dyDescent="0.2">
      <c r="B24" s="132"/>
      <c r="E24" s="131" t="str">
        <f>IF('[1]Rekapitulace stavby'!E20="","",'[1]Rekapitulace stavby'!E20)</f>
        <v xml:space="preserve"> </v>
      </c>
      <c r="I24" s="88" t="s">
        <v>15</v>
      </c>
      <c r="J24" s="131" t="str">
        <f>IF('[1]Rekapitulace stavby'!AN20="","",'[1]Rekapitulace stavby'!AN20)</f>
        <v/>
      </c>
      <c r="L24" s="132"/>
    </row>
    <row r="25" spans="2:12" s="133" customFormat="1" ht="6.95" customHeight="1" x14ac:dyDescent="0.2">
      <c r="B25" s="132"/>
      <c r="I25" s="134"/>
      <c r="L25" s="132"/>
    </row>
    <row r="26" spans="2:12" s="133" customFormat="1" ht="12" customHeight="1" x14ac:dyDescent="0.2">
      <c r="B26" s="132"/>
      <c r="D26" s="130" t="s">
        <v>107</v>
      </c>
      <c r="I26" s="134"/>
      <c r="L26" s="132"/>
    </row>
    <row r="27" spans="2:12" s="138" customFormat="1" ht="16.5" customHeight="1" x14ac:dyDescent="0.2">
      <c r="B27" s="137"/>
      <c r="E27" s="260" t="s">
        <v>8</v>
      </c>
      <c r="F27" s="260"/>
      <c r="G27" s="260"/>
      <c r="H27" s="260"/>
      <c r="I27" s="139"/>
      <c r="L27" s="137"/>
    </row>
    <row r="28" spans="2:12" s="133" customFormat="1" ht="6.95" customHeight="1" x14ac:dyDescent="0.2">
      <c r="B28" s="132"/>
      <c r="I28" s="134"/>
      <c r="L28" s="132"/>
    </row>
    <row r="29" spans="2:12" s="133" customFormat="1" ht="6.95" customHeight="1" x14ac:dyDescent="0.2">
      <c r="B29" s="132"/>
      <c r="D29" s="140"/>
      <c r="E29" s="140"/>
      <c r="F29" s="140"/>
      <c r="G29" s="140"/>
      <c r="H29" s="140"/>
      <c r="I29" s="141"/>
      <c r="J29" s="140"/>
      <c r="K29" s="140"/>
      <c r="L29" s="132"/>
    </row>
    <row r="30" spans="2:12" s="133" customFormat="1" ht="25.35" customHeight="1" x14ac:dyDescent="0.2">
      <c r="B30" s="132"/>
      <c r="D30" s="89" t="s">
        <v>17</v>
      </c>
      <c r="I30" s="134"/>
      <c r="J30" s="90">
        <f>ROUND(J80, 2)</f>
        <v>412403.76</v>
      </c>
      <c r="L30" s="132"/>
    </row>
    <row r="31" spans="2:12" s="133" customFormat="1" ht="6.95" customHeight="1" x14ac:dyDescent="0.2">
      <c r="B31" s="132"/>
      <c r="D31" s="140"/>
      <c r="E31" s="140"/>
      <c r="F31" s="140"/>
      <c r="G31" s="140"/>
      <c r="H31" s="140"/>
      <c r="I31" s="141"/>
      <c r="J31" s="140"/>
      <c r="K31" s="140"/>
      <c r="L31" s="132"/>
    </row>
    <row r="32" spans="2:12" s="133" customFormat="1" ht="14.45" customHeight="1" x14ac:dyDescent="0.2">
      <c r="B32" s="132"/>
      <c r="F32" s="91" t="s">
        <v>19</v>
      </c>
      <c r="I32" s="92" t="s">
        <v>18</v>
      </c>
      <c r="J32" s="91" t="s">
        <v>20</v>
      </c>
      <c r="L32" s="132"/>
    </row>
    <row r="33" spans="2:12" s="133" customFormat="1" ht="14.45" customHeight="1" x14ac:dyDescent="0.2">
      <c r="B33" s="132"/>
      <c r="D33" s="130" t="s">
        <v>21</v>
      </c>
      <c r="E33" s="130" t="s">
        <v>22</v>
      </c>
      <c r="F33" s="93">
        <f>ROUND((SUM(BE80:BE89)),  2)</f>
        <v>412403.76</v>
      </c>
      <c r="I33" s="94">
        <v>0.21</v>
      </c>
      <c r="J33" s="93">
        <f>ROUND(((SUM(BE80:BE89))*I33),  2)</f>
        <v>86604.79</v>
      </c>
      <c r="L33" s="132"/>
    </row>
    <row r="34" spans="2:12" s="133" customFormat="1" ht="14.45" customHeight="1" x14ac:dyDescent="0.2">
      <c r="B34" s="132"/>
      <c r="E34" s="130" t="s">
        <v>23</v>
      </c>
      <c r="F34" s="93">
        <f>ROUND((SUM(BF80:BF89)),  2)</f>
        <v>0</v>
      </c>
      <c r="I34" s="94">
        <v>0.15</v>
      </c>
      <c r="J34" s="93">
        <f>ROUND(((SUM(BF80:BF89))*I34),  2)</f>
        <v>0</v>
      </c>
      <c r="L34" s="132"/>
    </row>
    <row r="35" spans="2:12" s="133" customFormat="1" ht="14.45" hidden="1" customHeight="1" x14ac:dyDescent="0.2">
      <c r="B35" s="132"/>
      <c r="E35" s="130" t="s">
        <v>24</v>
      </c>
      <c r="F35" s="93">
        <f>ROUND((SUM(BG80:BG89)),  2)</f>
        <v>0</v>
      </c>
      <c r="I35" s="94">
        <v>0.21</v>
      </c>
      <c r="J35" s="93">
        <f>0</f>
        <v>0</v>
      </c>
      <c r="L35" s="132"/>
    </row>
    <row r="36" spans="2:12" s="133" customFormat="1" ht="14.45" hidden="1" customHeight="1" x14ac:dyDescent="0.2">
      <c r="B36" s="132"/>
      <c r="E36" s="130" t="s">
        <v>25</v>
      </c>
      <c r="F36" s="93">
        <f>ROUND((SUM(BH80:BH89)),  2)</f>
        <v>0</v>
      </c>
      <c r="I36" s="94">
        <v>0.15</v>
      </c>
      <c r="J36" s="93">
        <f>0</f>
        <v>0</v>
      </c>
      <c r="L36" s="132"/>
    </row>
    <row r="37" spans="2:12" s="133" customFormat="1" ht="14.45" hidden="1" customHeight="1" x14ac:dyDescent="0.2">
      <c r="B37" s="132"/>
      <c r="E37" s="130" t="s">
        <v>26</v>
      </c>
      <c r="F37" s="93">
        <f>ROUND((SUM(BI80:BI89)),  2)</f>
        <v>0</v>
      </c>
      <c r="I37" s="94">
        <v>0</v>
      </c>
      <c r="J37" s="93">
        <f>0</f>
        <v>0</v>
      </c>
      <c r="L37" s="132"/>
    </row>
    <row r="38" spans="2:12" s="133" customFormat="1" ht="6.95" customHeight="1" x14ac:dyDescent="0.2">
      <c r="B38" s="132"/>
      <c r="I38" s="134"/>
      <c r="L38" s="132"/>
    </row>
    <row r="39" spans="2:12" s="133" customFormat="1" ht="25.35" customHeight="1" x14ac:dyDescent="0.2">
      <c r="B39" s="132"/>
      <c r="C39" s="142"/>
      <c r="D39" s="95" t="s">
        <v>27</v>
      </c>
      <c r="E39" s="143"/>
      <c r="F39" s="143"/>
      <c r="G39" s="96" t="s">
        <v>28</v>
      </c>
      <c r="H39" s="97" t="s">
        <v>29</v>
      </c>
      <c r="I39" s="144"/>
      <c r="J39" s="98">
        <f>SUM(J30:J37)</f>
        <v>499008.55</v>
      </c>
      <c r="K39" s="145"/>
      <c r="L39" s="132"/>
    </row>
    <row r="40" spans="2:12" s="133" customFormat="1" ht="14.45" customHeight="1" x14ac:dyDescent="0.2">
      <c r="B40" s="146"/>
      <c r="C40" s="147"/>
      <c r="D40" s="147"/>
      <c r="E40" s="147"/>
      <c r="F40" s="147"/>
      <c r="G40" s="147"/>
      <c r="H40" s="147"/>
      <c r="I40" s="148"/>
      <c r="J40" s="147"/>
      <c r="K40" s="147"/>
      <c r="L40" s="132"/>
    </row>
    <row r="44" spans="2:12" s="133" customFormat="1" ht="6.95" customHeight="1" x14ac:dyDescent="0.2">
      <c r="B44" s="149"/>
      <c r="C44" s="150"/>
      <c r="D44" s="150"/>
      <c r="E44" s="150"/>
      <c r="F44" s="150"/>
      <c r="G44" s="150"/>
      <c r="H44" s="150"/>
      <c r="I44" s="151"/>
      <c r="J44" s="150"/>
      <c r="K44" s="150"/>
      <c r="L44" s="132"/>
    </row>
    <row r="45" spans="2:12" s="133" customFormat="1" ht="24.95" customHeight="1" x14ac:dyDescent="0.2">
      <c r="B45" s="132"/>
      <c r="C45" s="87" t="s">
        <v>108</v>
      </c>
      <c r="I45" s="134"/>
      <c r="L45" s="132"/>
    </row>
    <row r="46" spans="2:12" s="133" customFormat="1" ht="6.95" customHeight="1" x14ac:dyDescent="0.2">
      <c r="B46" s="132"/>
      <c r="I46" s="134"/>
      <c r="L46" s="132"/>
    </row>
    <row r="47" spans="2:12" s="133" customFormat="1" ht="12" customHeight="1" x14ac:dyDescent="0.2">
      <c r="B47" s="132"/>
      <c r="C47" s="130" t="s">
        <v>3</v>
      </c>
      <c r="I47" s="134"/>
      <c r="L47" s="132"/>
    </row>
    <row r="48" spans="2:12" s="133" customFormat="1" ht="16.5" customHeight="1" x14ac:dyDescent="0.2">
      <c r="B48" s="132"/>
      <c r="E48" s="256" t="str">
        <f>E7</f>
        <v>Dopravní terminál v Jablunkově</v>
      </c>
      <c r="F48" s="257"/>
      <c r="G48" s="257"/>
      <c r="H48" s="257"/>
      <c r="I48" s="134"/>
      <c r="L48" s="132"/>
    </row>
    <row r="49" spans="2:47" s="133" customFormat="1" ht="12" customHeight="1" x14ac:dyDescent="0.2">
      <c r="B49" s="132"/>
      <c r="C49" s="130" t="s">
        <v>71</v>
      </c>
      <c r="I49" s="134"/>
      <c r="L49" s="132"/>
    </row>
    <row r="50" spans="2:47" s="133" customFormat="1" ht="16.5" customHeight="1" x14ac:dyDescent="0.2">
      <c r="B50" s="132"/>
      <c r="E50" s="254" t="str">
        <f>E9</f>
        <v>SO05 - Komunikace a parkoviště</v>
      </c>
      <c r="F50" s="255"/>
      <c r="G50" s="255"/>
      <c r="H50" s="255"/>
      <c r="I50" s="134"/>
      <c r="L50" s="132"/>
    </row>
    <row r="51" spans="2:47" s="133" customFormat="1" ht="6.95" customHeight="1" x14ac:dyDescent="0.2">
      <c r="B51" s="132"/>
      <c r="I51" s="134"/>
      <c r="L51" s="132"/>
    </row>
    <row r="52" spans="2:47" s="133" customFormat="1" ht="12" customHeight="1" x14ac:dyDescent="0.2">
      <c r="B52" s="132"/>
      <c r="C52" s="130" t="s">
        <v>9</v>
      </c>
      <c r="F52" s="131" t="str">
        <f>F12</f>
        <v>Obec Jablunkov</v>
      </c>
      <c r="I52" s="88" t="s">
        <v>11</v>
      </c>
      <c r="J52" s="135" t="str">
        <f>IF(J12="","",J12)</f>
        <v>26. 4. 2019</v>
      </c>
      <c r="L52" s="132"/>
    </row>
    <row r="53" spans="2:47" s="133" customFormat="1" ht="6.95" customHeight="1" x14ac:dyDescent="0.2">
      <c r="B53" s="132"/>
      <c r="I53" s="134"/>
      <c r="L53" s="132"/>
    </row>
    <row r="54" spans="2:47" s="133" customFormat="1" ht="13.7" customHeight="1" x14ac:dyDescent="0.2">
      <c r="B54" s="132"/>
      <c r="C54" s="130" t="s">
        <v>12</v>
      </c>
      <c r="F54" s="131" t="str">
        <f>E15</f>
        <v>Město Jablunkov</v>
      </c>
      <c r="I54" s="88" t="s">
        <v>105</v>
      </c>
      <c r="J54" s="152" t="str">
        <f>E21</f>
        <v xml:space="preserve"> </v>
      </c>
      <c r="L54" s="132"/>
    </row>
    <row r="55" spans="2:47" s="133" customFormat="1" ht="13.7" customHeight="1" x14ac:dyDescent="0.2">
      <c r="B55" s="132"/>
      <c r="C55" s="130" t="s">
        <v>16</v>
      </c>
      <c r="F55" s="131" t="str">
        <f>IF(E18="","",E18)</f>
        <v>Vyplň údaj</v>
      </c>
      <c r="I55" s="88" t="s">
        <v>106</v>
      </c>
      <c r="J55" s="152" t="str">
        <f>E24</f>
        <v xml:space="preserve"> </v>
      </c>
      <c r="L55" s="132"/>
    </row>
    <row r="56" spans="2:47" s="133" customFormat="1" ht="10.35" customHeight="1" x14ac:dyDescent="0.2">
      <c r="B56" s="132"/>
      <c r="I56" s="134"/>
      <c r="L56" s="132"/>
    </row>
    <row r="57" spans="2:47" s="133" customFormat="1" ht="29.25" customHeight="1" x14ac:dyDescent="0.2">
      <c r="B57" s="132"/>
      <c r="C57" s="153" t="s">
        <v>72</v>
      </c>
      <c r="D57" s="142"/>
      <c r="E57" s="142"/>
      <c r="F57" s="142"/>
      <c r="G57" s="142"/>
      <c r="H57" s="142"/>
      <c r="I57" s="154"/>
      <c r="J57" s="155" t="s">
        <v>73</v>
      </c>
      <c r="K57" s="142"/>
      <c r="L57" s="132"/>
    </row>
    <row r="58" spans="2:47" s="133" customFormat="1" ht="10.35" customHeight="1" x14ac:dyDescent="0.2">
      <c r="B58" s="132"/>
      <c r="I58" s="134"/>
      <c r="L58" s="132"/>
    </row>
    <row r="59" spans="2:47" s="133" customFormat="1" ht="22.9" customHeight="1" x14ac:dyDescent="0.2">
      <c r="B59" s="132"/>
      <c r="C59" s="156" t="s">
        <v>35</v>
      </c>
      <c r="I59" s="134"/>
      <c r="J59" s="90">
        <f>J80</f>
        <v>412403.76</v>
      </c>
      <c r="L59" s="132"/>
      <c r="AU59" s="131" t="s">
        <v>109</v>
      </c>
    </row>
    <row r="60" spans="2:47" s="6" customFormat="1" ht="24.95" customHeight="1" x14ac:dyDescent="0.2">
      <c r="B60" s="157"/>
      <c r="D60" s="158" t="s">
        <v>110</v>
      </c>
      <c r="E60" s="159"/>
      <c r="F60" s="159"/>
      <c r="G60" s="159"/>
      <c r="H60" s="159"/>
      <c r="I60" s="99"/>
      <c r="J60" s="160">
        <f>J81</f>
        <v>412403.76</v>
      </c>
      <c r="L60" s="157"/>
    </row>
    <row r="61" spans="2:47" s="133" customFormat="1" ht="21.75" customHeight="1" x14ac:dyDescent="0.2">
      <c r="B61" s="132"/>
      <c r="I61" s="134"/>
      <c r="L61" s="132"/>
    </row>
    <row r="62" spans="2:47" s="133" customFormat="1" ht="6.95" customHeight="1" x14ac:dyDescent="0.2">
      <c r="B62" s="146"/>
      <c r="C62" s="147"/>
      <c r="D62" s="147"/>
      <c r="E62" s="147"/>
      <c r="F62" s="147"/>
      <c r="G62" s="147"/>
      <c r="H62" s="147"/>
      <c r="I62" s="148"/>
      <c r="J62" s="147"/>
      <c r="K62" s="147"/>
      <c r="L62" s="132"/>
    </row>
    <row r="66" spans="2:63" s="133" customFormat="1" ht="6.95" customHeight="1" x14ac:dyDescent="0.2">
      <c r="B66" s="149"/>
      <c r="C66" s="150"/>
      <c r="D66" s="150"/>
      <c r="E66" s="150"/>
      <c r="F66" s="150"/>
      <c r="G66" s="150"/>
      <c r="H66" s="150"/>
      <c r="I66" s="151"/>
      <c r="J66" s="150"/>
      <c r="K66" s="150"/>
      <c r="L66" s="132"/>
    </row>
    <row r="67" spans="2:63" s="133" customFormat="1" ht="24.95" customHeight="1" x14ac:dyDescent="0.2">
      <c r="B67" s="132"/>
      <c r="C67" s="15" t="s">
        <v>135</v>
      </c>
      <c r="I67" s="134"/>
      <c r="L67" s="132"/>
    </row>
    <row r="68" spans="2:63" s="133" customFormat="1" ht="6.95" customHeight="1" x14ac:dyDescent="0.2">
      <c r="B68" s="132"/>
      <c r="I68" s="134"/>
      <c r="L68" s="132"/>
    </row>
    <row r="69" spans="2:63" s="133" customFormat="1" ht="12" customHeight="1" x14ac:dyDescent="0.2">
      <c r="B69" s="132"/>
      <c r="C69" s="130" t="s">
        <v>3</v>
      </c>
      <c r="I69" s="134"/>
      <c r="L69" s="132"/>
    </row>
    <row r="70" spans="2:63" s="133" customFormat="1" ht="16.5" customHeight="1" x14ac:dyDescent="0.2">
      <c r="B70" s="132"/>
      <c r="E70" s="256" t="str">
        <f>E7</f>
        <v>Dopravní terminál v Jablunkově</v>
      </c>
      <c r="F70" s="256"/>
      <c r="G70" s="256"/>
      <c r="H70" s="256"/>
      <c r="I70" s="134"/>
      <c r="L70" s="132"/>
    </row>
    <row r="71" spans="2:63" s="133" customFormat="1" ht="12" customHeight="1" x14ac:dyDescent="0.2">
      <c r="B71" s="132"/>
      <c r="C71" s="130" t="s">
        <v>71</v>
      </c>
      <c r="I71" s="134"/>
      <c r="L71" s="132"/>
    </row>
    <row r="72" spans="2:63" s="133" customFormat="1" ht="16.5" customHeight="1" x14ac:dyDescent="0.2">
      <c r="B72" s="132"/>
      <c r="E72" s="254" t="str">
        <f>E9</f>
        <v>SO05 - Komunikace a parkoviště</v>
      </c>
      <c r="F72" s="254"/>
      <c r="G72" s="254"/>
      <c r="H72" s="254"/>
      <c r="I72" s="134"/>
      <c r="L72" s="132"/>
    </row>
    <row r="73" spans="2:63" s="133" customFormat="1" ht="6.95" customHeight="1" x14ac:dyDescent="0.2">
      <c r="B73" s="132"/>
      <c r="I73" s="134"/>
      <c r="L73" s="132"/>
    </row>
    <row r="74" spans="2:63" s="133" customFormat="1" ht="12" customHeight="1" x14ac:dyDescent="0.2">
      <c r="B74" s="132"/>
      <c r="C74" s="130" t="s">
        <v>9</v>
      </c>
      <c r="F74" s="131" t="str">
        <f>F12</f>
        <v>Obec Jablunkov</v>
      </c>
      <c r="I74" s="88" t="s">
        <v>11</v>
      </c>
      <c r="J74" s="135">
        <v>44369</v>
      </c>
      <c r="L74" s="132"/>
    </row>
    <row r="75" spans="2:63" s="133" customFormat="1" ht="6.95" customHeight="1" x14ac:dyDescent="0.2">
      <c r="B75" s="132"/>
      <c r="I75" s="134"/>
      <c r="L75" s="132"/>
    </row>
    <row r="76" spans="2:63" s="133" customFormat="1" ht="13.7" customHeight="1" x14ac:dyDescent="0.2">
      <c r="B76" s="132"/>
      <c r="C76" s="130" t="s">
        <v>12</v>
      </c>
      <c r="F76" s="131" t="s">
        <v>87</v>
      </c>
      <c r="I76" s="88"/>
      <c r="J76" s="152"/>
      <c r="L76" s="132"/>
    </row>
    <row r="77" spans="2:63" s="133" customFormat="1" ht="13.7" customHeight="1" x14ac:dyDescent="0.2">
      <c r="B77" s="132"/>
      <c r="C77" s="130" t="s">
        <v>16</v>
      </c>
      <c r="F77" s="131" t="s">
        <v>89</v>
      </c>
      <c r="I77" s="88"/>
      <c r="J77" s="152"/>
      <c r="L77" s="132"/>
    </row>
    <row r="78" spans="2:63" s="133" customFormat="1" ht="10.35" customHeight="1" x14ac:dyDescent="0.2">
      <c r="B78" s="132"/>
      <c r="I78" s="134"/>
      <c r="L78" s="132"/>
    </row>
    <row r="79" spans="2:63" s="168" customFormat="1" ht="29.25" customHeight="1" x14ac:dyDescent="0.2">
      <c r="B79" s="161"/>
      <c r="C79" s="162" t="s">
        <v>74</v>
      </c>
      <c r="D79" s="163" t="s">
        <v>34</v>
      </c>
      <c r="E79" s="163" t="s">
        <v>30</v>
      </c>
      <c r="F79" s="163" t="s">
        <v>31</v>
      </c>
      <c r="G79" s="163" t="s">
        <v>75</v>
      </c>
      <c r="H79" s="163" t="s">
        <v>76</v>
      </c>
      <c r="I79" s="100" t="s">
        <v>77</v>
      </c>
      <c r="J79" s="163" t="s">
        <v>73</v>
      </c>
      <c r="K79" s="164" t="s">
        <v>78</v>
      </c>
      <c r="L79" s="161"/>
      <c r="M79" s="165" t="s">
        <v>8</v>
      </c>
      <c r="N79" s="166" t="s">
        <v>21</v>
      </c>
      <c r="O79" s="166" t="s">
        <v>111</v>
      </c>
      <c r="P79" s="166" t="s">
        <v>112</v>
      </c>
      <c r="Q79" s="166" t="s">
        <v>113</v>
      </c>
      <c r="R79" s="166" t="s">
        <v>114</v>
      </c>
      <c r="S79" s="166" t="s">
        <v>115</v>
      </c>
      <c r="T79" s="167" t="s">
        <v>116</v>
      </c>
    </row>
    <row r="80" spans="2:63" s="133" customFormat="1" ht="22.9" customHeight="1" x14ac:dyDescent="0.25">
      <c r="B80" s="132"/>
      <c r="C80" s="169" t="s">
        <v>79</v>
      </c>
      <c r="I80" s="134"/>
      <c r="J80" s="170">
        <f>J81</f>
        <v>412403.76</v>
      </c>
      <c r="L80" s="132"/>
      <c r="M80" s="171"/>
      <c r="N80" s="140"/>
      <c r="O80" s="140"/>
      <c r="P80" s="172" t="e">
        <f>#REF!+#REF!+P81+#REF!+#REF!+#REF!+#REF!</f>
        <v>#REF!</v>
      </c>
      <c r="Q80" s="140"/>
      <c r="R80" s="172" t="e">
        <f>#REF!+#REF!+R81+#REF!+#REF!+#REF!+#REF!</f>
        <v>#REF!</v>
      </c>
      <c r="S80" s="140"/>
      <c r="T80" s="173" t="e">
        <f>#REF!+#REF!+T81+#REF!+#REF!+#REF!+#REF!</f>
        <v>#REF!</v>
      </c>
      <c r="AT80" s="131" t="s">
        <v>36</v>
      </c>
      <c r="AU80" s="131" t="s">
        <v>109</v>
      </c>
      <c r="BK80" s="101" t="e">
        <f>#REF!+#REF!+BK81+#REF!+#REF!+#REF!+#REF!</f>
        <v>#REF!</v>
      </c>
    </row>
    <row r="81" spans="2:65" s="175" customFormat="1" ht="25.9" customHeight="1" x14ac:dyDescent="0.2">
      <c r="B81" s="174"/>
      <c r="D81" s="102" t="s">
        <v>36</v>
      </c>
      <c r="E81" s="176" t="s">
        <v>123</v>
      </c>
      <c r="F81" s="176" t="s">
        <v>124</v>
      </c>
      <c r="I81" s="177"/>
      <c r="J81" s="178">
        <f>SUM(J82:J87)</f>
        <v>412403.76</v>
      </c>
      <c r="L81" s="174"/>
      <c r="M81" s="179"/>
      <c r="N81" s="180"/>
      <c r="O81" s="180"/>
      <c r="P81" s="181">
        <f>SUM(P82:P89)</f>
        <v>0</v>
      </c>
      <c r="Q81" s="180"/>
      <c r="R81" s="181">
        <f>SUM(R82:R89)</f>
        <v>0</v>
      </c>
      <c r="S81" s="180"/>
      <c r="T81" s="182">
        <f>SUM(T82:T89)</f>
        <v>0</v>
      </c>
      <c r="AR81" s="102" t="s">
        <v>40</v>
      </c>
      <c r="AT81" s="103" t="s">
        <v>36</v>
      </c>
      <c r="AU81" s="103" t="s">
        <v>117</v>
      </c>
      <c r="AY81" s="102" t="s">
        <v>118</v>
      </c>
      <c r="BK81" s="104">
        <f>SUM(BK82:BK89)</f>
        <v>412403.76</v>
      </c>
    </row>
    <row r="82" spans="2:65" s="133" customFormat="1" ht="22.5" customHeight="1" x14ac:dyDescent="0.2">
      <c r="B82" s="132"/>
      <c r="C82" s="183" t="s">
        <v>139</v>
      </c>
      <c r="D82" s="183" t="s">
        <v>80</v>
      </c>
      <c r="E82" s="184" t="s">
        <v>138</v>
      </c>
      <c r="F82" s="185" t="s">
        <v>141</v>
      </c>
      <c r="G82" s="186" t="s">
        <v>81</v>
      </c>
      <c r="H82" s="187">
        <v>1548</v>
      </c>
      <c r="I82" s="188">
        <v>185.32</v>
      </c>
      <c r="J82" s="189">
        <f>ROUND(I82*H82,2)</f>
        <v>286875.36</v>
      </c>
      <c r="K82" s="185" t="s">
        <v>142</v>
      </c>
      <c r="L82" s="132"/>
      <c r="M82" s="190" t="s">
        <v>8</v>
      </c>
      <c r="N82" s="191" t="s">
        <v>22</v>
      </c>
      <c r="O82" s="192"/>
      <c r="P82" s="193">
        <f>O82*H82</f>
        <v>0</v>
      </c>
      <c r="Q82" s="193">
        <v>0</v>
      </c>
      <c r="R82" s="193">
        <f>Q82*H82</f>
        <v>0</v>
      </c>
      <c r="S82" s="193">
        <v>0</v>
      </c>
      <c r="T82" s="194">
        <f>S82*H82</f>
        <v>0</v>
      </c>
      <c r="AR82" s="131" t="s">
        <v>120</v>
      </c>
      <c r="AT82" s="131" t="s">
        <v>80</v>
      </c>
      <c r="AU82" s="131" t="s">
        <v>40</v>
      </c>
      <c r="AY82" s="131" t="s">
        <v>118</v>
      </c>
      <c r="BE82" s="195">
        <f>IF(N82="základní",J82,0)</f>
        <v>286875.36</v>
      </c>
      <c r="BF82" s="195">
        <f>IF(N82="snížená",J82,0)</f>
        <v>0</v>
      </c>
      <c r="BG82" s="195">
        <f>IF(N82="zákl. přenesená",J82,0)</f>
        <v>0</v>
      </c>
      <c r="BH82" s="195">
        <f>IF(N82="sníž. přenesená",J82,0)</f>
        <v>0</v>
      </c>
      <c r="BI82" s="195">
        <f>IF(N82="nulová",J82,0)</f>
        <v>0</v>
      </c>
      <c r="BJ82" s="131" t="s">
        <v>40</v>
      </c>
      <c r="BK82" s="195">
        <f>ROUND(I82*H82,2)</f>
        <v>286875.36</v>
      </c>
      <c r="BL82" s="131" t="s">
        <v>120</v>
      </c>
      <c r="BM82" s="131" t="s">
        <v>128</v>
      </c>
    </row>
    <row r="83" spans="2:65" s="7" customFormat="1" x14ac:dyDescent="0.2">
      <c r="B83" s="197"/>
      <c r="D83" s="196" t="s">
        <v>82</v>
      </c>
      <c r="E83" s="106" t="s">
        <v>8</v>
      </c>
      <c r="F83" s="198" t="s">
        <v>121</v>
      </c>
      <c r="H83" s="106" t="s">
        <v>8</v>
      </c>
      <c r="I83" s="105"/>
      <c r="L83" s="197"/>
      <c r="M83" s="199"/>
      <c r="N83" s="200"/>
      <c r="O83" s="200"/>
      <c r="P83" s="200"/>
      <c r="Q83" s="200"/>
      <c r="R83" s="200"/>
      <c r="S83" s="200"/>
      <c r="T83" s="201"/>
      <c r="AT83" s="106" t="s">
        <v>82</v>
      </c>
      <c r="AU83" s="106" t="s">
        <v>40</v>
      </c>
      <c r="AV83" s="7" t="s">
        <v>40</v>
      </c>
      <c r="AW83" s="7" t="s">
        <v>122</v>
      </c>
      <c r="AX83" s="7" t="s">
        <v>117</v>
      </c>
      <c r="AY83" s="106" t="s">
        <v>118</v>
      </c>
    </row>
    <row r="84" spans="2:65" s="8" customFormat="1" x14ac:dyDescent="0.2">
      <c r="B84" s="202"/>
      <c r="D84" s="196" t="s">
        <v>82</v>
      </c>
      <c r="E84" s="108" t="s">
        <v>8</v>
      </c>
      <c r="F84" s="203" t="s">
        <v>129</v>
      </c>
      <c r="H84" s="204">
        <v>1500</v>
      </c>
      <c r="I84" s="107"/>
      <c r="L84" s="202"/>
      <c r="M84" s="205"/>
      <c r="N84" s="206"/>
      <c r="O84" s="206"/>
      <c r="P84" s="206"/>
      <c r="Q84" s="206"/>
      <c r="R84" s="206"/>
      <c r="S84" s="206"/>
      <c r="T84" s="207"/>
      <c r="AT84" s="108" t="s">
        <v>82</v>
      </c>
      <c r="AU84" s="108" t="s">
        <v>40</v>
      </c>
      <c r="AV84" s="8" t="s">
        <v>98</v>
      </c>
      <c r="AW84" s="8" t="s">
        <v>122</v>
      </c>
      <c r="AX84" s="8" t="s">
        <v>117</v>
      </c>
      <c r="AY84" s="108" t="s">
        <v>118</v>
      </c>
    </row>
    <row r="85" spans="2:65" s="8" customFormat="1" x14ac:dyDescent="0.2">
      <c r="B85" s="202"/>
      <c r="D85" s="196" t="s">
        <v>82</v>
      </c>
      <c r="E85" s="108" t="s">
        <v>8</v>
      </c>
      <c r="F85" s="203" t="s">
        <v>130</v>
      </c>
      <c r="H85" s="204">
        <v>48</v>
      </c>
      <c r="I85" s="107"/>
      <c r="L85" s="202"/>
      <c r="M85" s="205"/>
      <c r="N85" s="206"/>
      <c r="O85" s="206"/>
      <c r="P85" s="206"/>
      <c r="Q85" s="206"/>
      <c r="R85" s="206"/>
      <c r="S85" s="206"/>
      <c r="T85" s="207"/>
      <c r="AT85" s="108" t="s">
        <v>82</v>
      </c>
      <c r="AU85" s="108" t="s">
        <v>40</v>
      </c>
      <c r="AV85" s="8" t="s">
        <v>98</v>
      </c>
      <c r="AW85" s="8" t="s">
        <v>122</v>
      </c>
      <c r="AX85" s="8" t="s">
        <v>117</v>
      </c>
      <c r="AY85" s="108" t="s">
        <v>118</v>
      </c>
    </row>
    <row r="86" spans="2:65" s="9" customFormat="1" x14ac:dyDescent="0.2">
      <c r="B86" s="208"/>
      <c r="D86" s="196" t="s">
        <v>82</v>
      </c>
      <c r="E86" s="110" t="s">
        <v>8</v>
      </c>
      <c r="F86" s="209" t="s">
        <v>83</v>
      </c>
      <c r="H86" s="210">
        <v>1548</v>
      </c>
      <c r="I86" s="109"/>
      <c r="L86" s="208"/>
      <c r="M86" s="211"/>
      <c r="N86" s="212"/>
      <c r="O86" s="212"/>
      <c r="P86" s="212"/>
      <c r="Q86" s="212"/>
      <c r="R86" s="212"/>
      <c r="S86" s="212"/>
      <c r="T86" s="213"/>
      <c r="AT86" s="110" t="s">
        <v>82</v>
      </c>
      <c r="AU86" s="110" t="s">
        <v>40</v>
      </c>
      <c r="AV86" s="9" t="s">
        <v>120</v>
      </c>
      <c r="AW86" s="9" t="s">
        <v>122</v>
      </c>
      <c r="AX86" s="9" t="s">
        <v>40</v>
      </c>
      <c r="AY86" s="110" t="s">
        <v>118</v>
      </c>
    </row>
    <row r="87" spans="2:65" s="133" customFormat="1" ht="22.5" customHeight="1" x14ac:dyDescent="0.2">
      <c r="B87" s="132"/>
      <c r="C87" s="183" t="s">
        <v>140</v>
      </c>
      <c r="D87" s="183" t="s">
        <v>80</v>
      </c>
      <c r="E87" s="184" t="s">
        <v>144</v>
      </c>
      <c r="F87" s="185" t="s">
        <v>143</v>
      </c>
      <c r="G87" s="186" t="s">
        <v>81</v>
      </c>
      <c r="H87" s="187">
        <v>540</v>
      </c>
      <c r="I87" s="188">
        <v>232.46</v>
      </c>
      <c r="J87" s="189">
        <f>ROUND(I87*H87,2)</f>
        <v>125528.4</v>
      </c>
      <c r="K87" s="185" t="s">
        <v>145</v>
      </c>
      <c r="L87" s="132"/>
      <c r="M87" s="190" t="s">
        <v>8</v>
      </c>
      <c r="N87" s="191" t="s">
        <v>22</v>
      </c>
      <c r="O87" s="192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AR87" s="131" t="s">
        <v>120</v>
      </c>
      <c r="AT87" s="131" t="s">
        <v>80</v>
      </c>
      <c r="AU87" s="131" t="s">
        <v>40</v>
      </c>
      <c r="AY87" s="131" t="s">
        <v>118</v>
      </c>
      <c r="BE87" s="195">
        <f>IF(N87="základní",J87,0)</f>
        <v>125528.4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131" t="s">
        <v>40</v>
      </c>
      <c r="BK87" s="195">
        <f>ROUND(I87*H87,2)</f>
        <v>125528.4</v>
      </c>
      <c r="BL87" s="131" t="s">
        <v>120</v>
      </c>
      <c r="BM87" s="131" t="s">
        <v>133</v>
      </c>
    </row>
    <row r="88" spans="2:65" s="7" customFormat="1" x14ac:dyDescent="0.2">
      <c r="B88" s="197"/>
      <c r="D88" s="196" t="s">
        <v>82</v>
      </c>
      <c r="E88" s="106" t="s">
        <v>8</v>
      </c>
      <c r="F88" s="198" t="s">
        <v>121</v>
      </c>
      <c r="H88" s="106" t="s">
        <v>8</v>
      </c>
      <c r="I88" s="105"/>
      <c r="L88" s="197"/>
      <c r="M88" s="199"/>
      <c r="N88" s="200"/>
      <c r="O88" s="200"/>
      <c r="P88" s="200"/>
      <c r="Q88" s="200"/>
      <c r="R88" s="200"/>
      <c r="S88" s="200"/>
      <c r="T88" s="201"/>
      <c r="AT88" s="106" t="s">
        <v>82</v>
      </c>
      <c r="AU88" s="106" t="s">
        <v>40</v>
      </c>
      <c r="AV88" s="7" t="s">
        <v>40</v>
      </c>
      <c r="AW88" s="7" t="s">
        <v>122</v>
      </c>
      <c r="AX88" s="7" t="s">
        <v>117</v>
      </c>
      <c r="AY88" s="106" t="s">
        <v>118</v>
      </c>
    </row>
    <row r="89" spans="2:65" s="8" customFormat="1" x14ac:dyDescent="0.2">
      <c r="B89" s="202"/>
      <c r="D89" s="196" t="s">
        <v>82</v>
      </c>
      <c r="E89" s="108" t="s">
        <v>8</v>
      </c>
      <c r="F89" s="203" t="s">
        <v>134</v>
      </c>
      <c r="H89" s="204">
        <v>540</v>
      </c>
      <c r="I89" s="107"/>
      <c r="L89" s="202"/>
      <c r="M89" s="205"/>
      <c r="N89" s="206"/>
      <c r="O89" s="206"/>
      <c r="P89" s="206"/>
      <c r="Q89" s="206"/>
      <c r="R89" s="206"/>
      <c r="S89" s="206"/>
      <c r="T89" s="207"/>
      <c r="AT89" s="108" t="s">
        <v>82</v>
      </c>
      <c r="AU89" s="108" t="s">
        <v>40</v>
      </c>
      <c r="AV89" s="8" t="s">
        <v>98</v>
      </c>
      <c r="AW89" s="8" t="s">
        <v>122</v>
      </c>
      <c r="AX89" s="8" t="s">
        <v>40</v>
      </c>
      <c r="AY89" s="108" t="s">
        <v>118</v>
      </c>
    </row>
    <row r="90" spans="2:65" s="133" customFormat="1" ht="6.95" customHeight="1" x14ac:dyDescent="0.2">
      <c r="B90" s="146"/>
      <c r="C90" s="147"/>
      <c r="D90" s="147"/>
      <c r="E90" s="147"/>
      <c r="F90" s="147"/>
      <c r="G90" s="147"/>
      <c r="H90" s="147"/>
      <c r="I90" s="148"/>
      <c r="J90" s="147"/>
      <c r="K90" s="147"/>
      <c r="L90" s="132"/>
    </row>
  </sheetData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Rekapituace </vt:lpstr>
      <vt:lpstr>SO 05 - MNP</vt:lpstr>
      <vt:lpstr>SO 05 - VCP</vt:lpstr>
      <vt:lpstr>'Rekapituace 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Přemysl Cieslar</dc:creator>
  <cp:lastModifiedBy>labaj</cp:lastModifiedBy>
  <cp:lastPrinted>2020-09-13T19:11:15Z</cp:lastPrinted>
  <dcterms:created xsi:type="dcterms:W3CDTF">2020-09-07T14:39:29Z</dcterms:created>
  <dcterms:modified xsi:type="dcterms:W3CDTF">2021-07-23T04:30:26Z</dcterms:modified>
</cp:coreProperties>
</file>